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92.168.254.249\Kouhou\◎ACTWEBサイト\01_WEB用素材\12_R8（2026）\支援デザイン係\東京ライブ・ステージ応援助成\第1期\"/>
    </mc:Choice>
  </mc:AlternateContent>
  <xr:revisionPtr revIDLastSave="0" documentId="13_ncr:1_{15761ECD-5194-46A1-9EC4-1B5CAF36B345}" xr6:coauthVersionLast="47" xr6:coauthVersionMax="47" xr10:uidLastSave="{00000000-0000-0000-0000-000000000000}"/>
  <bookViews>
    <workbookView xWindow="-120" yWindow="-120" windowWidth="29040" windowHeight="15720" tabRatio="841" xr2:uid="{00000000-000D-0000-FFFF-FFFF00000000}"/>
  </bookViews>
  <sheets>
    <sheet name="助成金申請書" sheetId="2" r:id="rId1"/>
    <sheet name="申請団体調書" sheetId="3" r:id="rId2"/>
    <sheet name="活動実績" sheetId="11" r:id="rId3"/>
    <sheet name="収支予算書" sheetId="6" r:id="rId4"/>
    <sheet name="別紙　入場者数合計" sheetId="7" r:id="rId5"/>
    <sheet name="記入例（1会場の場合）" sheetId="8" r:id="rId6"/>
    <sheet name="記入例（複数会場）" sheetId="9" r:id="rId7"/>
    <sheet name="助成対象経費一覧" sheetId="14" r:id="rId8"/>
    <sheet name="Sheet1" sheetId="13" state="hidden" r:id="rId9"/>
    <sheet name="Sheet2" sheetId="12" state="hidden" r:id="rId10"/>
  </sheets>
  <definedNames>
    <definedName name="_xlnm.Print_Area" localSheetId="2">活動実績!$A$1:$N$21</definedName>
    <definedName name="_xlnm.Print_Area" localSheetId="3">収支予算書!$A$1:$J$180</definedName>
    <definedName name="_xlnm.Print_Area" localSheetId="0">助成金申請書!$A$1:$H$89</definedName>
    <definedName name="_xlnm.Print_Area" localSheetId="7">助成対象経費一覧!$A$1:$E$42</definedName>
    <definedName name="_xlnm.Print_Area" localSheetId="1">申請団体調書!$A$1:$K$30</definedName>
    <definedName name="_xlnm.Print_Area" localSheetId="4">'別紙　入場者数合計'!$A$1:$K$32</definedName>
    <definedName name="その他複合的舞台芸術活動">Sheet2!$G$3</definedName>
    <definedName name="演劇">Sheet2!$C$3:$C$8</definedName>
    <definedName name="音楽">Sheet2!$B$3:$B$11</definedName>
    <definedName name="伝統芸能">Sheet2!$E$3:$E$16</definedName>
    <definedName name="舞踊・舞踏">Sheet2!$D$3:$D$10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I90" i="6"/>
  <c r="I89" i="6"/>
  <c r="G91" i="6"/>
  <c r="G90" i="6"/>
  <c r="G89" i="6"/>
  <c r="G75" i="6"/>
  <c r="G76" i="6"/>
  <c r="G77" i="6"/>
  <c r="G78" i="6"/>
  <c r="H30" i="7"/>
  <c r="H22" i="7"/>
  <c r="H14" i="7"/>
  <c r="C30" i="7"/>
  <c r="C31" i="7" s="1"/>
  <c r="C22" i="7"/>
  <c r="C14" i="7"/>
  <c r="E4" i="7"/>
  <c r="G14" i="6" s="1"/>
  <c r="G26" i="6"/>
  <c r="G28" i="6"/>
  <c r="G29" i="6"/>
  <c r="G30" i="6"/>
  <c r="G31" i="6"/>
  <c r="G32" i="6"/>
  <c r="G27" i="6"/>
  <c r="G33" i="6"/>
  <c r="G34" i="6"/>
  <c r="G35" i="6"/>
  <c r="G36" i="6"/>
  <c r="G37" i="6"/>
  <c r="G38" i="6"/>
  <c r="G39" i="6"/>
  <c r="G40" i="6"/>
  <c r="G41" i="6"/>
  <c r="G42" i="6"/>
  <c r="G43" i="6"/>
  <c r="G44" i="6"/>
  <c r="G45" i="6"/>
  <c r="G58" i="6"/>
  <c r="G59" i="6"/>
  <c r="G60" i="6"/>
  <c r="G61" i="6"/>
  <c r="G62" i="6"/>
  <c r="G63" i="6"/>
  <c r="G64" i="6"/>
  <c r="G65" i="6"/>
  <c r="G66" i="6"/>
  <c r="G67" i="6"/>
  <c r="G50" i="6"/>
  <c r="G54" i="6" s="1"/>
  <c r="I152" i="6"/>
  <c r="I153" i="6"/>
  <c r="I154" i="6"/>
  <c r="I155" i="6"/>
  <c r="I156" i="6"/>
  <c r="I157" i="6"/>
  <c r="I158" i="6"/>
  <c r="I159" i="6"/>
  <c r="I160" i="6"/>
  <c r="I161" i="6"/>
  <c r="I162" i="6"/>
  <c r="I163" i="6"/>
  <c r="I164" i="6"/>
  <c r="I165" i="6"/>
  <c r="I143" i="6"/>
  <c r="G154" i="6"/>
  <c r="G152" i="6"/>
  <c r="G153" i="6"/>
  <c r="G155" i="6"/>
  <c r="G156" i="6"/>
  <c r="G157" i="6"/>
  <c r="G166" i="6" s="1"/>
  <c r="G158" i="6"/>
  <c r="G159" i="6"/>
  <c r="G160" i="6"/>
  <c r="G161" i="6"/>
  <c r="G162" i="6"/>
  <c r="G163" i="6"/>
  <c r="G164" i="6"/>
  <c r="G165" i="6"/>
  <c r="G118" i="6"/>
  <c r="G117" i="6"/>
  <c r="G116" i="6"/>
  <c r="G115" i="6"/>
  <c r="G114" i="6"/>
  <c r="G113" i="6"/>
  <c r="G112" i="6"/>
  <c r="G111" i="6"/>
  <c r="G110" i="6"/>
  <c r="G109" i="6"/>
  <c r="G108" i="6"/>
  <c r="G107" i="6"/>
  <c r="G106" i="6"/>
  <c r="G105" i="6"/>
  <c r="G104" i="6"/>
  <c r="G94" i="6"/>
  <c r="G103" i="6"/>
  <c r="G102" i="6"/>
  <c r="G101" i="6"/>
  <c r="G100" i="6"/>
  <c r="G99" i="6"/>
  <c r="G98" i="6"/>
  <c r="G97" i="6"/>
  <c r="G93" i="6"/>
  <c r="G96" i="6"/>
  <c r="G95" i="6"/>
  <c r="G92" i="6"/>
  <c r="G119" i="6"/>
  <c r="G85" i="6" s="1"/>
  <c r="G124" i="6"/>
  <c r="G125" i="6"/>
  <c r="G126" i="6"/>
  <c r="G127" i="6"/>
  <c r="G128" i="6"/>
  <c r="G129" i="6"/>
  <c r="G130" i="6"/>
  <c r="G131" i="6"/>
  <c r="G132" i="6"/>
  <c r="G123" i="6"/>
  <c r="G133" i="6" s="1"/>
  <c r="G138" i="6"/>
  <c r="G148" i="6" s="1"/>
  <c r="G146" i="6"/>
  <c r="G145" i="6"/>
  <c r="G144" i="6"/>
  <c r="G143" i="6"/>
  <c r="G142" i="6"/>
  <c r="G141" i="6"/>
  <c r="G140" i="6"/>
  <c r="G139" i="6"/>
  <c r="G137" i="6"/>
  <c r="G177" i="6"/>
  <c r="G176" i="6"/>
  <c r="G175" i="6"/>
  <c r="G174" i="6"/>
  <c r="G173" i="6"/>
  <c r="G172" i="6"/>
  <c r="G171" i="6"/>
  <c r="I140" i="6"/>
  <c r="I137" i="6"/>
  <c r="I138" i="6"/>
  <c r="I139" i="6"/>
  <c r="I141" i="6"/>
  <c r="I142" i="6"/>
  <c r="I144" i="6"/>
  <c r="I145" i="6"/>
  <c r="I146" i="6"/>
  <c r="I148" i="6" s="1"/>
  <c r="I123" i="6"/>
  <c r="I124" i="6"/>
  <c r="I133" i="6" s="1"/>
  <c r="I125" i="6"/>
  <c r="I126" i="6"/>
  <c r="I127" i="6"/>
  <c r="I128" i="6"/>
  <c r="I129" i="6"/>
  <c r="I130" i="6"/>
  <c r="I131" i="6"/>
  <c r="I132" i="6"/>
  <c r="I115" i="6"/>
  <c r="I92" i="6"/>
  <c r="I91" i="6"/>
  <c r="I95" i="6"/>
  <c r="I96" i="6"/>
  <c r="I93" i="6"/>
  <c r="I97" i="6"/>
  <c r="I98" i="6"/>
  <c r="I99" i="6"/>
  <c r="I100" i="6"/>
  <c r="I101" i="6"/>
  <c r="I102" i="6"/>
  <c r="I103" i="6"/>
  <c r="I94" i="6"/>
  <c r="I104" i="6"/>
  <c r="I105" i="6"/>
  <c r="I106" i="6"/>
  <c r="I107" i="6"/>
  <c r="I108" i="6"/>
  <c r="I109" i="6"/>
  <c r="I110" i="6"/>
  <c r="I111" i="6"/>
  <c r="I112" i="6"/>
  <c r="I113" i="6"/>
  <c r="I114" i="6"/>
  <c r="I116" i="6"/>
  <c r="I117" i="6"/>
  <c r="I118" i="6"/>
  <c r="G147" i="6"/>
  <c r="G51" i="6"/>
  <c r="G52" i="6"/>
  <c r="G53" i="6"/>
  <c r="D5" i="6"/>
  <c r="L29" i="6" s="1"/>
  <c r="O5" i="7" s="1"/>
  <c r="H17" i="7" s="1"/>
  <c r="J4" i="3"/>
  <c r="H4" i="3"/>
  <c r="D4" i="3"/>
  <c r="C88" i="2"/>
  <c r="D6" i="3"/>
  <c r="C87" i="2"/>
  <c r="C86" i="2"/>
  <c r="F29" i="3"/>
  <c r="F28" i="3"/>
  <c r="F27" i="3"/>
  <c r="F26" i="3"/>
  <c r="D8" i="6"/>
  <c r="D9" i="6"/>
  <c r="E3" i="7"/>
  <c r="G13" i="6" s="1"/>
  <c r="F46" i="6"/>
  <c r="D10" i="6" s="1"/>
  <c r="D11" i="6" s="1"/>
  <c r="C19" i="2"/>
  <c r="C12" i="7"/>
  <c r="C13" i="7" s="1"/>
  <c r="H28" i="7"/>
  <c r="H29" i="7"/>
  <c r="C28" i="7"/>
  <c r="C29" i="7"/>
  <c r="H20" i="7"/>
  <c r="H21" i="7" s="1"/>
  <c r="C20" i="7"/>
  <c r="C21" i="7" s="1"/>
  <c r="H12" i="7"/>
  <c r="H13" i="7"/>
  <c r="C3" i="7"/>
  <c r="D13" i="6" s="1"/>
  <c r="D3" i="6"/>
  <c r="I147" i="6"/>
  <c r="I166" i="6"/>
  <c r="D5" i="3"/>
  <c r="J30" i="7" l="1"/>
  <c r="E31" i="7"/>
  <c r="J22" i="7"/>
  <c r="E22" i="7"/>
  <c r="C4" i="7"/>
  <c r="D14" i="6" s="1"/>
  <c r="J14" i="7"/>
  <c r="E14" i="7"/>
  <c r="I119" i="6"/>
  <c r="I85" i="6" s="1"/>
  <c r="C20" i="2" s="1"/>
  <c r="G72" i="6"/>
  <c r="G68" i="6"/>
  <c r="G46" i="6"/>
  <c r="G10" i="6"/>
  <c r="H23" i="7"/>
  <c r="J23" i="7" s="1"/>
  <c r="H31" i="7"/>
  <c r="J31" i="7" s="1"/>
  <c r="C15" i="7"/>
  <c r="G11" i="6"/>
  <c r="L26" i="6"/>
  <c r="L5" i="7" s="1"/>
  <c r="C9" i="7" s="1"/>
  <c r="L28" i="6"/>
  <c r="N5" i="7" s="1"/>
  <c r="C17" i="7" s="1"/>
  <c r="L30" i="6"/>
  <c r="P5" i="7" s="1"/>
  <c r="C25" i="7" s="1"/>
  <c r="L31" i="6"/>
  <c r="Q5" i="7" s="1"/>
  <c r="H25" i="7" s="1"/>
  <c r="I6" i="6"/>
  <c r="D23" i="2" s="1"/>
  <c r="D22" i="2" s="1"/>
  <c r="G179" i="6"/>
  <c r="L27" i="6"/>
  <c r="M5" i="7" s="1"/>
  <c r="H9" i="7" s="1"/>
  <c r="G168" i="6"/>
  <c r="E30" i="7"/>
  <c r="H15" i="7"/>
  <c r="J15" i="7" s="1"/>
  <c r="C23" i="7"/>
  <c r="E23" i="7" s="1"/>
  <c r="C5" i="7"/>
  <c r="G19" i="6" l="1"/>
  <c r="G22" i="6"/>
  <c r="G80" i="6" s="1"/>
  <c r="G18" i="6" s="1"/>
  <c r="C23" i="2"/>
  <c r="C22" i="2" s="1"/>
  <c r="F22" i="2"/>
  <c r="E5" i="7"/>
  <c r="D15" i="6"/>
  <c r="G15" i="6" s="1"/>
  <c r="C6" i="7"/>
  <c r="E15" i="7"/>
  <c r="E6" i="7" l="1"/>
  <c r="D16" i="6"/>
  <c r="G22" i="2" l="1"/>
  <c r="G16"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<sst xmlns="http://schemas.openxmlformats.org/spreadsheetml/2006/main" count="455" uniqueCount="317">
  <si>
    <t>受付整理番号</t>
    <rPh sb="0" eb="2">
      <t>ウケツケ</t>
    </rPh>
    <rPh sb="2" eb="4">
      <t>セイリ</t>
    </rPh>
    <rPh sb="4" eb="6">
      <t>バンゴウ</t>
    </rPh>
    <phoneticPr fontId="7"/>
  </si>
  <si>
    <t>（第1号様式・第９関係）</t>
    <rPh sb="1" eb="2">
      <t>ダイ</t>
    </rPh>
    <rPh sb="3" eb="4">
      <t>ゴウ</t>
    </rPh>
    <rPh sb="4" eb="6">
      <t>ヨウシキ</t>
    </rPh>
    <rPh sb="7" eb="8">
      <t>ダイ</t>
    </rPh>
    <rPh sb="9" eb="11">
      <t>カンケイ</t>
    </rPh>
    <phoneticPr fontId="7"/>
  </si>
  <si>
    <t>申請団体名：</t>
    <rPh sb="0" eb="2">
      <t>シンセイ</t>
    </rPh>
    <rPh sb="2" eb="4">
      <t>ダンタイ</t>
    </rPh>
    <rPh sb="4" eb="5">
      <t>ナ</t>
    </rPh>
    <phoneticPr fontId="7"/>
  </si>
  <si>
    <t>団体（事務所）所在地：</t>
    <rPh sb="0" eb="2">
      <t>ダンタイ</t>
    </rPh>
    <rPh sb="3" eb="5">
      <t>ジム</t>
    </rPh>
    <rPh sb="5" eb="6">
      <t>ショ</t>
    </rPh>
    <rPh sb="7" eb="10">
      <t>ショザイチ</t>
    </rPh>
    <phoneticPr fontId="7"/>
  </si>
  <si>
    <t>名義</t>
    <rPh sb="0" eb="2">
      <t>メイギ</t>
    </rPh>
    <phoneticPr fontId="7"/>
  </si>
  <si>
    <t>団体名</t>
    <rPh sb="0" eb="2">
      <t>ダンタイ</t>
    </rPh>
    <rPh sb="2" eb="3">
      <t>メイ</t>
    </rPh>
    <phoneticPr fontId="7"/>
  </si>
  <si>
    <t xml:space="preserve">主な実施会場            </t>
    <rPh sb="0" eb="1">
      <t>オモ</t>
    </rPh>
    <rPh sb="2" eb="4">
      <t>ジッシ</t>
    </rPh>
    <rPh sb="4" eb="6">
      <t>カイジョウ</t>
    </rPh>
    <phoneticPr fontId="7"/>
  </si>
  <si>
    <t>上記会場所在地</t>
    <rPh sb="0" eb="2">
      <t>ジョウキ</t>
    </rPh>
    <rPh sb="2" eb="4">
      <t>カイジョウ</t>
    </rPh>
    <rPh sb="4" eb="7">
      <t>ショザイチ</t>
    </rPh>
    <phoneticPr fontId="7"/>
  </si>
  <si>
    <t>申請事業名</t>
    <rPh sb="0" eb="2">
      <t>シンセイ</t>
    </rPh>
    <rPh sb="2" eb="4">
      <t>ジギョウ</t>
    </rPh>
    <rPh sb="4" eb="5">
      <t>ナ</t>
    </rPh>
    <phoneticPr fontId="7"/>
  </si>
  <si>
    <t>申請事業の概要</t>
    <rPh sb="0" eb="2">
      <t>シンセイ</t>
    </rPh>
    <rPh sb="2" eb="4">
      <t>ジギョウ</t>
    </rPh>
    <rPh sb="5" eb="7">
      <t>ガイヨウ</t>
    </rPh>
    <phoneticPr fontId="7"/>
  </si>
  <si>
    <t>申請団体調書　団体概要</t>
    <rPh sb="0" eb="2">
      <t>シンセイ</t>
    </rPh>
    <rPh sb="2" eb="4">
      <t>ダンタイ</t>
    </rPh>
    <rPh sb="4" eb="6">
      <t>チョウショ</t>
    </rPh>
    <phoneticPr fontId="7"/>
  </si>
  <si>
    <t>フリガナ</t>
    <phoneticPr fontId="7"/>
  </si>
  <si>
    <t>代表者役職</t>
    <rPh sb="0" eb="3">
      <t>ダイヒョウシャ</t>
    </rPh>
    <rPh sb="3" eb="4">
      <t>ヤク</t>
    </rPh>
    <rPh sb="4" eb="5">
      <t>ショク</t>
    </rPh>
    <phoneticPr fontId="7"/>
  </si>
  <si>
    <t>代表者氏名</t>
    <rPh sb="0" eb="3">
      <t>ダイヒョウシャ</t>
    </rPh>
    <rPh sb="3" eb="5">
      <t>シメイ</t>
    </rPh>
    <phoneticPr fontId="7"/>
  </si>
  <si>
    <t>団体
(事務所)
所在地</t>
    <rPh sb="0" eb="2">
      <t>ダンタイ</t>
    </rPh>
    <rPh sb="4" eb="6">
      <t>ジム</t>
    </rPh>
    <rPh sb="6" eb="7">
      <t>ショ</t>
    </rPh>
    <rPh sb="9" eb="12">
      <t>ショザイチ</t>
    </rPh>
    <phoneticPr fontId="7"/>
  </si>
  <si>
    <t>電話（例：03-0000-0000)</t>
    <rPh sb="0" eb="2">
      <t>デンワ</t>
    </rPh>
    <rPh sb="3" eb="4">
      <t>レイ</t>
    </rPh>
    <phoneticPr fontId="7"/>
  </si>
  <si>
    <t>FAX （例：03-0000-0000)</t>
    <rPh sb="5" eb="6">
      <t>レイ</t>
    </rPh>
    <phoneticPr fontId="7"/>
  </si>
  <si>
    <t>E-mail</t>
    <phoneticPr fontId="7"/>
  </si>
  <si>
    <t>団体設立年月</t>
    <rPh sb="0" eb="2">
      <t>ダンタイ</t>
    </rPh>
    <rPh sb="2" eb="4">
      <t>セツリツ</t>
    </rPh>
    <rPh sb="4" eb="6">
      <t>ネンゲツ</t>
    </rPh>
    <phoneticPr fontId="7"/>
  </si>
  <si>
    <t>法人設立年月</t>
    <rPh sb="0" eb="2">
      <t>ホウジン</t>
    </rPh>
    <rPh sb="2" eb="4">
      <t>セツリツ</t>
    </rPh>
    <rPh sb="4" eb="5">
      <t>ドシ</t>
    </rPh>
    <rPh sb="5" eb="6">
      <t>ツキ</t>
    </rPh>
    <phoneticPr fontId="7"/>
  </si>
  <si>
    <t>組織</t>
    <rPh sb="0" eb="2">
      <t>ソシキ</t>
    </rPh>
    <phoneticPr fontId="7"/>
  </si>
  <si>
    <t>役職員名簿</t>
    <rPh sb="0" eb="3">
      <t>ヤクショクイン</t>
    </rPh>
    <rPh sb="3" eb="5">
      <t>メイボ</t>
    </rPh>
    <phoneticPr fontId="7"/>
  </si>
  <si>
    <t>（役職名）</t>
    <rPh sb="1" eb="3">
      <t>ヤクショク</t>
    </rPh>
    <rPh sb="3" eb="4">
      <t>メイ</t>
    </rPh>
    <phoneticPr fontId="7"/>
  </si>
  <si>
    <t>（氏名）</t>
    <rPh sb="1" eb="3">
      <t>シメイ</t>
    </rPh>
    <phoneticPr fontId="7"/>
  </si>
  <si>
    <t>マネジメント責任者</t>
    <rPh sb="6" eb="9">
      <t>セキニンシャ</t>
    </rPh>
    <phoneticPr fontId="7"/>
  </si>
  <si>
    <t>目的・特色</t>
    <rPh sb="0" eb="2">
      <t>モクテキ</t>
    </rPh>
    <rPh sb="3" eb="5">
      <t>トクショク</t>
    </rPh>
    <phoneticPr fontId="7"/>
  </si>
  <si>
    <t>団体設立の目的や運営上・創作上の特色について、簡潔に記入してください。</t>
    <rPh sb="0" eb="2">
      <t>ダンタイ</t>
    </rPh>
    <rPh sb="2" eb="4">
      <t>セツリツ</t>
    </rPh>
    <rPh sb="5" eb="7">
      <t>モクテキ</t>
    </rPh>
    <rPh sb="8" eb="10">
      <t>ウンエイ</t>
    </rPh>
    <rPh sb="10" eb="11">
      <t>ジョウ</t>
    </rPh>
    <rPh sb="12" eb="14">
      <t>ソウサク</t>
    </rPh>
    <rPh sb="14" eb="15">
      <t>ジョウ</t>
    </rPh>
    <rPh sb="16" eb="18">
      <t>トクショク</t>
    </rPh>
    <rPh sb="23" eb="25">
      <t>カンケツ</t>
    </rPh>
    <rPh sb="26" eb="28">
      <t>キニュウ</t>
    </rPh>
    <phoneticPr fontId="7"/>
  </si>
  <si>
    <t>沿革・経歴</t>
    <rPh sb="0" eb="2">
      <t>エンカク</t>
    </rPh>
    <rPh sb="3" eb="5">
      <t>ケイレキ</t>
    </rPh>
    <phoneticPr fontId="7"/>
  </si>
  <si>
    <t>団体設立から現在に至るまでの沿革、代表となる作品等について、簡潔に記入してください。</t>
    <rPh sb="0" eb="2">
      <t>ダンタイ</t>
    </rPh>
    <rPh sb="2" eb="4">
      <t>セツリツ</t>
    </rPh>
    <rPh sb="6" eb="8">
      <t>ゲンザイ</t>
    </rPh>
    <rPh sb="9" eb="10">
      <t>イタ</t>
    </rPh>
    <rPh sb="14" eb="16">
      <t>エンカク</t>
    </rPh>
    <rPh sb="17" eb="19">
      <t>ダイヒョウ</t>
    </rPh>
    <rPh sb="22" eb="24">
      <t>サクヒン</t>
    </rPh>
    <rPh sb="24" eb="25">
      <t>トウ</t>
    </rPh>
    <rPh sb="30" eb="32">
      <t>カンケツ</t>
    </rPh>
    <rPh sb="33" eb="35">
      <t>キニュウ</t>
    </rPh>
    <phoneticPr fontId="7"/>
  </si>
  <si>
    <t>団体の
受賞歴</t>
    <rPh sb="0" eb="2">
      <t>ダンタイ</t>
    </rPh>
    <rPh sb="4" eb="6">
      <t>ジュショウ</t>
    </rPh>
    <rPh sb="6" eb="7">
      <t>レキ</t>
    </rPh>
    <phoneticPr fontId="7"/>
  </si>
  <si>
    <t>代表者役職 ：</t>
    <rPh sb="0" eb="3">
      <t>ダイヒョウシャ</t>
    </rPh>
    <rPh sb="3" eb="4">
      <t>ヤク</t>
    </rPh>
    <rPh sb="4" eb="5">
      <t>ショク</t>
    </rPh>
    <phoneticPr fontId="7"/>
  </si>
  <si>
    <t>代表者氏名 ：</t>
    <rPh sb="0" eb="3">
      <t>ダイヒョウシャ</t>
    </rPh>
    <rPh sb="3" eb="5">
      <t>シメイ</t>
    </rPh>
    <phoneticPr fontId="7"/>
  </si>
  <si>
    <t>実施期間（西暦）</t>
    <rPh sb="5" eb="7">
      <t>セイレキ</t>
    </rPh>
    <phoneticPr fontId="7"/>
  </si>
  <si>
    <t>〒(例：111-0000)：</t>
    <phoneticPr fontId="7"/>
  </si>
  <si>
    <t>団体所在地と異なる場合は変更してください。書類は団体名と氏名を併記して郵送しますので、所在地に団体名や氏名が在籍していない場合は、郵便が届かない可能性があります。</t>
    <rPh sb="0" eb="2">
      <t>ダンタイ</t>
    </rPh>
    <rPh sb="2" eb="5">
      <t>ショザイチ</t>
    </rPh>
    <rPh sb="6" eb="7">
      <t>コト</t>
    </rPh>
    <rPh sb="9" eb="11">
      <t>バアイ</t>
    </rPh>
    <rPh sb="12" eb="14">
      <t>ヘンコウ</t>
    </rPh>
    <rPh sb="21" eb="23">
      <t>ショルイ</t>
    </rPh>
    <rPh sb="24" eb="27">
      <t>ダンタイメイ</t>
    </rPh>
    <rPh sb="28" eb="30">
      <t>シメイ</t>
    </rPh>
    <rPh sb="31" eb="33">
      <t>ヘイキ</t>
    </rPh>
    <rPh sb="35" eb="37">
      <t>ユウソウ</t>
    </rPh>
    <rPh sb="43" eb="46">
      <t>ショザイチ</t>
    </rPh>
    <rPh sb="47" eb="50">
      <t>ダンタイメイ</t>
    </rPh>
    <rPh sb="51" eb="53">
      <t>シメイ</t>
    </rPh>
    <rPh sb="54" eb="56">
      <t>ザイセキ</t>
    </rPh>
    <rPh sb="61" eb="63">
      <t>バアイ</t>
    </rPh>
    <rPh sb="65" eb="67">
      <t>ユウビン</t>
    </rPh>
    <rPh sb="68" eb="69">
      <t>トド</t>
    </rPh>
    <rPh sb="72" eb="75">
      <t>カノウセイ</t>
    </rPh>
    <phoneticPr fontId="19"/>
  </si>
  <si>
    <t>主催・共催・助成・
提携・協賛・後援等
とその役割</t>
    <rPh sb="0" eb="2">
      <t>シュサイ</t>
    </rPh>
    <rPh sb="3" eb="5">
      <t>キョウサイ</t>
    </rPh>
    <rPh sb="6" eb="8">
      <t>ジョセイ</t>
    </rPh>
    <rPh sb="10" eb="12">
      <t>テイケイ</t>
    </rPh>
    <rPh sb="13" eb="15">
      <t>キョウサン</t>
    </rPh>
    <rPh sb="18" eb="19">
      <t>トウ</t>
    </rPh>
    <rPh sb="23" eb="25">
      <t>ヤクワリ</t>
    </rPh>
    <phoneticPr fontId="7"/>
  </si>
  <si>
    <t>建物名・部屋番号：</t>
    <rPh sb="0" eb="3">
      <t>タテモノメイ</t>
    </rPh>
    <rPh sb="4" eb="8">
      <t>ヘヤバンゴウ</t>
    </rPh>
    <phoneticPr fontId="7"/>
  </si>
  <si>
    <r>
      <rPr>
        <b/>
        <sz val="11"/>
        <color rgb="FFFF0000"/>
        <rFont val="ＭＳ Ｐゴシック"/>
        <family val="3"/>
        <charset val="128"/>
        <scheme val="minor"/>
      </rPr>
      <t>D　</t>
    </r>
    <r>
      <rPr>
        <b/>
        <sz val="11"/>
        <color theme="1"/>
        <rFont val="ＭＳ Ｐゴシック"/>
        <family val="3"/>
        <charset val="128"/>
        <scheme val="minor"/>
      </rPr>
      <t>収入合計</t>
    </r>
    <rPh sb="2" eb="6">
      <t>シュウニュウゴウケイ</t>
    </rPh>
    <phoneticPr fontId="19"/>
  </si>
  <si>
    <r>
      <rPr>
        <b/>
        <sz val="11"/>
        <color rgb="FFFF0000"/>
        <rFont val="ＭＳ Ｐゴシック"/>
        <family val="3"/>
        <charset val="128"/>
        <scheme val="minor"/>
      </rPr>
      <t>G　</t>
    </r>
    <r>
      <rPr>
        <b/>
        <sz val="11"/>
        <color theme="1"/>
        <rFont val="ＭＳ Ｐゴシック"/>
        <family val="3"/>
        <charset val="128"/>
        <scheme val="minor"/>
      </rPr>
      <t>支出合計</t>
    </r>
    <rPh sb="2" eb="4">
      <t>シシュツ</t>
    </rPh>
    <rPh sb="4" eb="6">
      <t>ゴウケイ</t>
    </rPh>
    <phoneticPr fontId="19"/>
  </si>
  <si>
    <t>【収入】</t>
    <rPh sb="1" eb="3">
      <t>シュウニュウ</t>
    </rPh>
    <phoneticPr fontId="19"/>
  </si>
  <si>
    <t>費目</t>
    <rPh sb="0" eb="2">
      <t>ヒモク</t>
    </rPh>
    <phoneticPr fontId="19"/>
  </si>
  <si>
    <t>単価</t>
    <rPh sb="0" eb="2">
      <t>タンカ</t>
    </rPh>
    <phoneticPr fontId="19"/>
  </si>
  <si>
    <t>計（円）</t>
    <rPh sb="0" eb="1">
      <t>ケイ</t>
    </rPh>
    <rPh sb="2" eb="3">
      <t>エン</t>
    </rPh>
    <phoneticPr fontId="19"/>
  </si>
  <si>
    <t>【支出】</t>
    <rPh sb="1" eb="3">
      <t>シシュツ</t>
    </rPh>
    <phoneticPr fontId="19"/>
  </si>
  <si>
    <t>作品制作費（作品借料/出演料/音楽料/文芸料/舞台料/謝金）</t>
    <rPh sb="0" eb="2">
      <t>サクヒン</t>
    </rPh>
    <rPh sb="2" eb="4">
      <t>セイサク</t>
    </rPh>
    <rPh sb="4" eb="5">
      <t>ヒ</t>
    </rPh>
    <rPh sb="13" eb="14">
      <t>リョウ</t>
    </rPh>
    <rPh sb="17" eb="18">
      <t>リョウ</t>
    </rPh>
    <rPh sb="21" eb="22">
      <t>リョウ</t>
    </rPh>
    <rPh sb="23" eb="26">
      <t>ブタイリョウ</t>
    </rPh>
    <rPh sb="27" eb="29">
      <t>シャキン</t>
    </rPh>
    <phoneticPr fontId="19"/>
  </si>
  <si>
    <t>細目</t>
    <rPh sb="0" eb="2">
      <t>サイモク</t>
    </rPh>
    <phoneticPr fontId="19"/>
  </si>
  <si>
    <t>内容・支払先等</t>
    <rPh sb="0" eb="2">
      <t>ナイヨウ</t>
    </rPh>
    <rPh sb="3" eb="6">
      <t>シハライサキ</t>
    </rPh>
    <rPh sb="6" eb="7">
      <t>ナド</t>
    </rPh>
    <phoneticPr fontId="19"/>
  </si>
  <si>
    <t>税率</t>
    <rPh sb="0" eb="2">
      <t>ゼイリツ</t>
    </rPh>
    <phoneticPr fontId="19"/>
  </si>
  <si>
    <t>会場費（会場料/設営料）</t>
    <rPh sb="0" eb="3">
      <t>カイジョウヒ</t>
    </rPh>
    <rPh sb="6" eb="7">
      <t>リョウ</t>
    </rPh>
    <rPh sb="10" eb="11">
      <t>リョウ</t>
    </rPh>
    <phoneticPr fontId="19"/>
  </si>
  <si>
    <t>旅費・運搬費（旅行料/運搬料）</t>
    <rPh sb="3" eb="6">
      <t>ウンパンヒ</t>
    </rPh>
    <rPh sb="7" eb="9">
      <t>リョコウ</t>
    </rPh>
    <rPh sb="9" eb="10">
      <t>リョウ</t>
    </rPh>
    <rPh sb="11" eb="13">
      <t>ウンパン</t>
    </rPh>
    <rPh sb="13" eb="14">
      <t>リョウ</t>
    </rPh>
    <phoneticPr fontId="19"/>
  </si>
  <si>
    <t>広報宣伝記録費（通信料/宣伝料/印刷料/記録料）</t>
    <rPh sb="0" eb="2">
      <t>コウホウ</t>
    </rPh>
    <rPh sb="2" eb="4">
      <t>センデン</t>
    </rPh>
    <rPh sb="4" eb="6">
      <t>キロク</t>
    </rPh>
    <rPh sb="6" eb="7">
      <t>ヒ</t>
    </rPh>
    <rPh sb="10" eb="11">
      <t>リョウ</t>
    </rPh>
    <rPh sb="14" eb="15">
      <t>リョウ</t>
    </rPh>
    <rPh sb="18" eb="19">
      <t>リョウ</t>
    </rPh>
    <rPh sb="22" eb="23">
      <t>リョウ</t>
    </rPh>
    <phoneticPr fontId="19"/>
  </si>
  <si>
    <t>配信期間</t>
    <rPh sb="0" eb="4">
      <t>ハイシンキカン</t>
    </rPh>
    <phoneticPr fontId="7"/>
  </si>
  <si>
    <t>申請団体名</t>
    <rPh sb="0" eb="2">
      <t>シンセイ</t>
    </rPh>
    <rPh sb="2" eb="4">
      <t>ダンタイ</t>
    </rPh>
    <rPh sb="4" eb="5">
      <t>メイ</t>
    </rPh>
    <phoneticPr fontId="7"/>
  </si>
  <si>
    <t>会場名</t>
    <rPh sb="0" eb="2">
      <t>カイジョウ</t>
    </rPh>
    <rPh sb="2" eb="3">
      <t>メイ</t>
    </rPh>
    <phoneticPr fontId="7"/>
  </si>
  <si>
    <t>会場の席数（定員）</t>
    <rPh sb="0" eb="2">
      <t>カイジョウ</t>
    </rPh>
    <rPh sb="3" eb="5">
      <t>セキスウ</t>
    </rPh>
    <rPh sb="6" eb="8">
      <t>テイイン</t>
    </rPh>
    <phoneticPr fontId="7"/>
  </si>
  <si>
    <t>使用席数</t>
    <rPh sb="0" eb="2">
      <t>シヨウ</t>
    </rPh>
    <rPh sb="2" eb="4">
      <t>セキスウ</t>
    </rPh>
    <phoneticPr fontId="7"/>
  </si>
  <si>
    <t>公演回数</t>
    <rPh sb="0" eb="4">
      <t>コウエンカイスウ</t>
    </rPh>
    <phoneticPr fontId="7"/>
  </si>
  <si>
    <t>使用席数×公演回数(a)</t>
    <phoneticPr fontId="7"/>
  </si>
  <si>
    <r>
      <t>入場者見込（</t>
    </r>
    <r>
      <rPr>
        <sz val="10"/>
        <rFont val="Calibri"/>
        <family val="3"/>
      </rPr>
      <t>C</t>
    </r>
    <r>
      <rPr>
        <sz val="10"/>
        <rFont val="HGPｺﾞｼｯｸM"/>
        <family val="3"/>
        <charset val="128"/>
      </rPr>
      <t>）</t>
    </r>
    <rPh sb="0" eb="3">
      <t>ニュウジョウシャ</t>
    </rPh>
    <rPh sb="3" eb="5">
      <t>ミコミ</t>
    </rPh>
    <phoneticPr fontId="7"/>
  </si>
  <si>
    <t>有料入場者見込（b）</t>
    <rPh sb="0" eb="5">
      <t>ユウリョウニュウジョウシャ</t>
    </rPh>
    <rPh sb="5" eb="7">
      <t>ミコミ</t>
    </rPh>
    <phoneticPr fontId="7"/>
  </si>
  <si>
    <t>有料入場率（b/a）</t>
    <rPh sb="0" eb="2">
      <t>ユウリョウ</t>
    </rPh>
    <rPh sb="2" eb="4">
      <t>ニュウジョウ</t>
    </rPh>
    <rPh sb="4" eb="5">
      <t>リツ</t>
    </rPh>
    <phoneticPr fontId="7"/>
  </si>
  <si>
    <t>入場率（c/a）</t>
    <rPh sb="0" eb="3">
      <t>ニュウジョウリツ</t>
    </rPh>
    <phoneticPr fontId="7"/>
  </si>
  <si>
    <t>内容</t>
    <rPh sb="0" eb="2">
      <t>ナイヨウ</t>
    </rPh>
    <phoneticPr fontId="7"/>
  </si>
  <si>
    <t>複数会場</t>
    <rPh sb="0" eb="4">
      <t>フクスウカイジョウ</t>
    </rPh>
    <phoneticPr fontId="7"/>
  </si>
  <si>
    <t>公演回数合計</t>
    <rPh sb="0" eb="2">
      <t>コウエン</t>
    </rPh>
    <rPh sb="2" eb="4">
      <t>カイスウ</t>
    </rPh>
    <rPh sb="4" eb="6">
      <t>ゴウケイ</t>
    </rPh>
    <phoneticPr fontId="7"/>
  </si>
  <si>
    <t>別紙　入場者数合計</t>
    <rPh sb="0" eb="2">
      <t>ベッシ</t>
    </rPh>
    <rPh sb="3" eb="7">
      <t>ニュウジョウシャスウ</t>
    </rPh>
    <rPh sb="7" eb="9">
      <t>ゴウケイ</t>
    </rPh>
    <phoneticPr fontId="7"/>
  </si>
  <si>
    <t>列10</t>
  </si>
  <si>
    <t>列11</t>
  </si>
  <si>
    <t>列12</t>
  </si>
  <si>
    <t>列13</t>
  </si>
  <si>
    <t>列14</t>
  </si>
  <si>
    <t>列15</t>
  </si>
  <si>
    <t>列16</t>
  </si>
  <si>
    <t>下記の事業について、東京ライブ・ステージ応援助成金交付要綱に基づき助成金の交付を申請します。
なお、申請関係書類に記載した個人情報は、公募ガイドラインに記載されている内容を承諾した上で提供します。</t>
    <rPh sb="10" eb="12">
      <t>トウキョウ</t>
    </rPh>
    <phoneticPr fontId="7"/>
  </si>
  <si>
    <t>使用席数合計</t>
    <rPh sb="0" eb="2">
      <t>シヨウ</t>
    </rPh>
    <rPh sb="2" eb="4">
      <t>セキスウ</t>
    </rPh>
    <rPh sb="4" eb="6">
      <t>ゴウケイ</t>
    </rPh>
    <phoneticPr fontId="7"/>
  </si>
  <si>
    <t>使用席数×公演回数合計(a)</t>
    <rPh sb="9" eb="11">
      <t>ゴウケイ</t>
    </rPh>
    <phoneticPr fontId="7"/>
  </si>
  <si>
    <t>有料入場者見込合計（b）</t>
    <rPh sb="0" eb="5">
      <t>ユウリョウニュウジョウシャ</t>
    </rPh>
    <rPh sb="5" eb="7">
      <t>ミコミ</t>
    </rPh>
    <rPh sb="7" eb="9">
      <t>ゴウケイ</t>
    </rPh>
    <phoneticPr fontId="7"/>
  </si>
  <si>
    <r>
      <t>入場者見込合計（</t>
    </r>
    <r>
      <rPr>
        <sz val="10"/>
        <rFont val="Calibri"/>
        <family val="3"/>
      </rPr>
      <t>C</t>
    </r>
    <r>
      <rPr>
        <sz val="10"/>
        <rFont val="HGPｺﾞｼｯｸM"/>
        <family val="3"/>
        <charset val="128"/>
      </rPr>
      <t>）</t>
    </r>
    <rPh sb="0" eb="3">
      <t>ニュウジョウシャ</t>
    </rPh>
    <rPh sb="3" eb="5">
      <t>ミコミ</t>
    </rPh>
    <rPh sb="5" eb="7">
      <t>ゴウケイ</t>
    </rPh>
    <phoneticPr fontId="7"/>
  </si>
  <si>
    <t>入場者見込（C）</t>
    <rPh sb="0" eb="3">
      <t>ニュウジョウシャ</t>
    </rPh>
    <rPh sb="3" eb="5">
      <t>ミコミ</t>
    </rPh>
    <phoneticPr fontId="7"/>
  </si>
  <si>
    <t>実施開始年月日</t>
    <rPh sb="0" eb="2">
      <t>ジッシ</t>
    </rPh>
    <rPh sb="2" eb="7">
      <t>カイシネンガッピ</t>
    </rPh>
    <phoneticPr fontId="7"/>
  </si>
  <si>
    <t>実施終了年月日</t>
    <rPh sb="0" eb="2">
      <t>ジッシ</t>
    </rPh>
    <rPh sb="2" eb="7">
      <t>シュウリョウネンガッピ</t>
    </rPh>
    <phoneticPr fontId="7"/>
  </si>
  <si>
    <t>実施開始年月日</t>
    <rPh sb="0" eb="2">
      <t>ジッシ</t>
    </rPh>
    <rPh sb="2" eb="4">
      <t>カイシ</t>
    </rPh>
    <rPh sb="4" eb="7">
      <t>ネンガッピ</t>
    </rPh>
    <phoneticPr fontId="7"/>
  </si>
  <si>
    <t>会場</t>
  </si>
  <si>
    <t>内容</t>
  </si>
  <si>
    <t>単価</t>
    <phoneticPr fontId="7"/>
  </si>
  <si>
    <t>小計</t>
    <rPh sb="0" eb="2">
      <t>ショウケイ</t>
    </rPh>
    <phoneticPr fontId="7"/>
  </si>
  <si>
    <t>↓選択必須</t>
    <rPh sb="1" eb="5">
      <t>センタクヒッス</t>
    </rPh>
    <phoneticPr fontId="19"/>
  </si>
  <si>
    <t>開始年月日</t>
    <rPh sb="0" eb="5">
      <t>カイシネンガッピ</t>
    </rPh>
    <phoneticPr fontId="7"/>
  </si>
  <si>
    <t>終了年月日</t>
    <rPh sb="0" eb="5">
      <t>シュウリョウネンガッピ</t>
    </rPh>
    <phoneticPr fontId="7"/>
  </si>
  <si>
    <t>実施回数</t>
    <rPh sb="0" eb="4">
      <t>ジッシカイスウ</t>
    </rPh>
    <phoneticPr fontId="7"/>
  </si>
  <si>
    <t>実施日数</t>
    <rPh sb="0" eb="2">
      <t>ジッシ</t>
    </rPh>
    <rPh sb="2" eb="4">
      <t>ニッスウ</t>
    </rPh>
    <phoneticPr fontId="7"/>
  </si>
  <si>
    <t>団体名</t>
    <rPh sb="0" eb="3">
      <t>ダンタイメイ</t>
    </rPh>
    <phoneticPr fontId="7"/>
  </si>
  <si>
    <t>役割</t>
    <rPh sb="0" eb="2">
      <t>ヤクワリ</t>
    </rPh>
    <phoneticPr fontId="7"/>
  </si>
  <si>
    <r>
      <t>会場が複数ある場合は、以下のように</t>
    </r>
    <r>
      <rPr>
        <u/>
        <sz val="9"/>
        <rFont val="游ゴシック"/>
        <family val="3"/>
        <charset val="128"/>
      </rPr>
      <t>丸数字</t>
    </r>
    <r>
      <rPr>
        <sz val="9"/>
        <rFont val="游ゴシック"/>
        <family val="3"/>
        <charset val="128"/>
      </rPr>
      <t>と</t>
    </r>
    <r>
      <rPr>
        <u/>
        <sz val="9"/>
        <rFont val="游ゴシック"/>
        <family val="3"/>
        <charset val="128"/>
      </rPr>
      <t>全角スペース</t>
    </r>
    <r>
      <rPr>
        <sz val="9"/>
        <rFont val="游ゴシック"/>
        <family val="3"/>
        <charset val="128"/>
      </rPr>
      <t>で区切って入力してください。
①東京芸術劇場　②東京文化会館　③東京都写真美術館</t>
    </r>
    <rPh sb="0" eb="2">
      <t>カイジョウ</t>
    </rPh>
    <rPh sb="3" eb="5">
      <t>フクスウ</t>
    </rPh>
    <rPh sb="7" eb="9">
      <t>バアイ</t>
    </rPh>
    <rPh sb="11" eb="13">
      <t>イカ</t>
    </rPh>
    <rPh sb="17" eb="18">
      <t>マル</t>
    </rPh>
    <rPh sb="18" eb="20">
      <t>スウジ</t>
    </rPh>
    <rPh sb="21" eb="23">
      <t>ゼンカク</t>
    </rPh>
    <rPh sb="28" eb="30">
      <t>クギ</t>
    </rPh>
    <rPh sb="32" eb="34">
      <t>ニュウリョク</t>
    </rPh>
    <rPh sb="43" eb="45">
      <t>トウキョウ</t>
    </rPh>
    <rPh sb="45" eb="47">
      <t>ゲイジュツ</t>
    </rPh>
    <rPh sb="47" eb="49">
      <t>ゲキジョウ</t>
    </rPh>
    <rPh sb="51" eb="57">
      <t>トウキョウブンカカイカン</t>
    </rPh>
    <rPh sb="59" eb="67">
      <t>トウキョウトシャシンビジュツカン</t>
    </rPh>
    <phoneticPr fontId="7"/>
  </si>
  <si>
    <t>公益財団法人東京都歴史文化財団　理事長　殿</t>
    <rPh sb="0" eb="2">
      <t>コウエキ</t>
    </rPh>
    <rPh sb="2" eb="4">
      <t>ザイダン</t>
    </rPh>
    <rPh sb="4" eb="6">
      <t>ホウジン</t>
    </rPh>
    <rPh sb="6" eb="8">
      <t>トウキョウ</t>
    </rPh>
    <rPh sb="8" eb="9">
      <t>ト</t>
    </rPh>
    <rPh sb="9" eb="11">
      <t>レキシ</t>
    </rPh>
    <rPh sb="11" eb="13">
      <t>ブンカ</t>
    </rPh>
    <rPh sb="13" eb="15">
      <t>ザイダン</t>
    </rPh>
    <rPh sb="16" eb="19">
      <t>リジチョウ</t>
    </rPh>
    <rPh sb="20" eb="21">
      <t>ドノ</t>
    </rPh>
    <phoneticPr fontId="7"/>
  </si>
  <si>
    <t>使用席数（1回あたり）</t>
    <rPh sb="0" eb="2">
      <t>シヨウ</t>
    </rPh>
    <rPh sb="2" eb="4">
      <t>セキスウ</t>
    </rPh>
    <phoneticPr fontId="7"/>
  </si>
  <si>
    <t>売止席数（1回あたり）</t>
    <rPh sb="0" eb="1">
      <t>バイ</t>
    </rPh>
    <rPh sb="1" eb="2">
      <t>ト</t>
    </rPh>
    <rPh sb="2" eb="4">
      <t>セキスウ</t>
    </rPh>
    <phoneticPr fontId="7"/>
  </si>
  <si>
    <t>使用席数（1回あたり）</t>
    <rPh sb="0" eb="2">
      <t>シヨウ</t>
    </rPh>
    <rPh sb="2" eb="4">
      <t>セキスウ</t>
    </rPh>
    <rPh sb="6" eb="7">
      <t>カイ</t>
    </rPh>
    <phoneticPr fontId="7"/>
  </si>
  <si>
    <t>売止席数（1回あたり）</t>
    <rPh sb="0" eb="1">
      <t>バイ</t>
    </rPh>
    <rPh sb="1" eb="2">
      <t>ト</t>
    </rPh>
    <rPh sb="2" eb="4">
      <t>セキスウ</t>
    </rPh>
    <rPh sb="6" eb="7">
      <t>カイ</t>
    </rPh>
    <phoneticPr fontId="7"/>
  </si>
  <si>
    <t>数量</t>
    <phoneticPr fontId="7"/>
  </si>
  <si>
    <t>収支予算書　東京ライブ・ステージ応援助成</t>
    <rPh sb="6" eb="7">
      <t>ヒガシ</t>
    </rPh>
    <rPh sb="16" eb="18">
      <t>オウエン</t>
    </rPh>
    <phoneticPr fontId="7"/>
  </si>
  <si>
    <t>※このシートは収支決算書で複数会場を記入した場合のみ使用します。</t>
  </si>
  <si>
    <t>2026年度 第1期 東京ライブ・ステージ応援助成申請書</t>
    <rPh sb="4" eb="5">
      <t>ネン</t>
    </rPh>
    <rPh sb="5" eb="6">
      <t>ド</t>
    </rPh>
    <rPh sb="7" eb="8">
      <t>ダイ</t>
    </rPh>
    <rPh sb="11" eb="13">
      <t>トウキョウ</t>
    </rPh>
    <rPh sb="21" eb="23">
      <t>オウエン</t>
    </rPh>
    <rPh sb="23" eb="25">
      <t>ジョセイ</t>
    </rPh>
    <rPh sb="25" eb="28">
      <t>シンセイショ</t>
    </rPh>
    <phoneticPr fontId="7"/>
  </si>
  <si>
    <t>公演期間</t>
    <rPh sb="0" eb="4">
      <t>コウエンキカン</t>
    </rPh>
    <phoneticPr fontId="7"/>
  </si>
  <si>
    <t>プロモーション
プラン</t>
    <rPh sb="0" eb="2">
      <t>カンキャク</t>
    </rPh>
    <rPh sb="3" eb="4">
      <t>ノ</t>
    </rPh>
    <phoneticPr fontId="7"/>
  </si>
  <si>
    <t>下記のプルダウンより、申請するカテゴリーを選択してください。</t>
    <rPh sb="0" eb="2">
      <t>カキ</t>
    </rPh>
    <rPh sb="11" eb="13">
      <t>シンセイ</t>
    </rPh>
    <rPh sb="21" eb="23">
      <t>センタク</t>
    </rPh>
    <phoneticPr fontId="7"/>
  </si>
  <si>
    <t>入場料収入合計</t>
    <rPh sb="0" eb="5">
      <t>ニュウジョウリョウシュウニュウ</t>
    </rPh>
    <rPh sb="5" eb="7">
      <t>ゴウケイ</t>
    </rPh>
    <phoneticPr fontId="7"/>
  </si>
  <si>
    <t>招待数（総数）</t>
    <rPh sb="0" eb="3">
      <t>ショウタイスウ</t>
    </rPh>
    <rPh sb="4" eb="6">
      <t>ソウスウ</t>
    </rPh>
    <phoneticPr fontId="7"/>
  </si>
  <si>
    <t>小計</t>
    <rPh sb="0" eb="2">
      <t>ショウケイ</t>
    </rPh>
    <phoneticPr fontId="7"/>
  </si>
  <si>
    <t>数量</t>
    <rPh sb="0" eb="2">
      <t>スウリョウ</t>
    </rPh>
    <phoneticPr fontId="19"/>
  </si>
  <si>
    <t>数量</t>
    <phoneticPr fontId="7"/>
  </si>
  <si>
    <r>
      <rPr>
        <b/>
        <sz val="11"/>
        <color rgb="FFFF0000"/>
        <rFont val="ＭＳ Ｐゴシック"/>
        <family val="3"/>
        <charset val="128"/>
        <scheme val="minor"/>
      </rPr>
      <t>F</t>
    </r>
    <r>
      <rPr>
        <b/>
        <sz val="11"/>
        <color theme="1"/>
        <rFont val="ＭＳ Ｐゴシック"/>
        <family val="3"/>
        <charset val="128"/>
        <scheme val="minor"/>
      </rPr>
      <t>　助成対象経費</t>
    </r>
    <rPh sb="2" eb="8">
      <t>ジョセイタイショウケイヒ</t>
    </rPh>
    <phoneticPr fontId="19"/>
  </si>
  <si>
    <r>
      <rPr>
        <b/>
        <sz val="11"/>
        <color rgb="FFFF0000"/>
        <rFont val="ＭＳ Ｐゴシック"/>
        <family val="3"/>
        <charset val="128"/>
        <scheme val="minor"/>
      </rPr>
      <t>G</t>
    </r>
    <r>
      <rPr>
        <b/>
        <sz val="11"/>
        <color theme="1"/>
        <rFont val="ＭＳ Ｐゴシック"/>
        <family val="3"/>
        <charset val="128"/>
        <scheme val="minor"/>
      </rPr>
      <t>　助成対象外経費　</t>
    </r>
    <r>
      <rPr>
        <sz val="9"/>
        <color rgb="FFFF0000"/>
        <rFont val="ＭＳ Ｐゴシック"/>
        <family val="3"/>
        <charset val="128"/>
        <scheme val="minor"/>
      </rPr>
      <t>* 飲食に係る経費は記載できません。</t>
    </r>
    <rPh sb="2" eb="9">
      <t>ジョセイタイショウガイケイヒ</t>
    </rPh>
    <phoneticPr fontId="19"/>
  </si>
  <si>
    <r>
      <rPr>
        <b/>
        <sz val="11"/>
        <color rgb="FFFF0000"/>
        <rFont val="ＭＳ Ｐゴシック"/>
        <family val="3"/>
        <charset val="128"/>
        <scheme val="minor"/>
      </rPr>
      <t>H</t>
    </r>
    <r>
      <rPr>
        <b/>
        <sz val="11"/>
        <color theme="1"/>
        <rFont val="ＭＳ Ｐゴシック"/>
        <family val="3"/>
        <charset val="128"/>
        <scheme val="minor"/>
      </rPr>
      <t xml:space="preserve"> 支 出 合 計 </t>
    </r>
    <phoneticPr fontId="7"/>
  </si>
  <si>
    <t>招待数（総数）</t>
    <rPh sb="0" eb="2">
      <t>ショウタイ</t>
    </rPh>
    <rPh sb="2" eb="3">
      <t>スウ</t>
    </rPh>
    <rPh sb="4" eb="6">
      <t>ソウスウ</t>
    </rPh>
    <phoneticPr fontId="7"/>
  </si>
  <si>
    <t>カテゴリーⅡとカテゴリーⅠの併願申請を希望するか選択してください。</t>
    <rPh sb="14" eb="18">
      <t>ヘイガンシンセイ</t>
    </rPh>
    <rPh sb="19" eb="21">
      <t>キボウ</t>
    </rPh>
    <rPh sb="24" eb="26">
      <t>センタク</t>
    </rPh>
    <phoneticPr fontId="7"/>
  </si>
  <si>
    <t>カテゴリーⅡを
選択した理由</t>
    <rPh sb="8" eb="10">
      <t>センタク</t>
    </rPh>
    <rPh sb="12" eb="14">
      <t>リユウ</t>
    </rPh>
    <phoneticPr fontId="7"/>
  </si>
  <si>
    <t>区分</t>
    <rPh sb="0" eb="2">
      <t>クブン</t>
    </rPh>
    <phoneticPr fontId="7"/>
  </si>
  <si>
    <t>課題解決への意欲</t>
    <rPh sb="0" eb="4">
      <t>カダイカイケツ</t>
    </rPh>
    <rPh sb="6" eb="8">
      <t>イヨク</t>
    </rPh>
    <phoneticPr fontId="7"/>
  </si>
  <si>
    <t>参加費収入小計</t>
    <rPh sb="0" eb="5">
      <t>サンカヒシュウニュウ</t>
    </rPh>
    <rPh sb="5" eb="7">
      <t>ショウケイ</t>
    </rPh>
    <phoneticPr fontId="7"/>
  </si>
  <si>
    <t>団体の課題</t>
    <rPh sb="0" eb="2">
      <t>ダンタイ</t>
    </rPh>
    <rPh sb="3" eb="5">
      <t>カダイ</t>
    </rPh>
    <phoneticPr fontId="7"/>
  </si>
  <si>
    <t>申請団体活動実績</t>
    <rPh sb="0" eb="4">
      <t>シンセイダンタイ</t>
    </rPh>
    <rPh sb="4" eb="8">
      <t>カツドウジッセキ</t>
    </rPh>
    <phoneticPr fontId="7"/>
  </si>
  <si>
    <t>年</t>
    <rPh sb="0" eb="1">
      <t>ネン</t>
    </rPh>
    <phoneticPr fontId="7"/>
  </si>
  <si>
    <t>月</t>
    <rPh sb="0" eb="1">
      <t>ツキ</t>
    </rPh>
    <phoneticPr fontId="7"/>
  </si>
  <si>
    <t>事業名</t>
    <rPh sb="0" eb="3">
      <t>ジギョウメイ</t>
    </rPh>
    <phoneticPr fontId="7"/>
  </si>
  <si>
    <t>活動に対する助成金・補助金</t>
    <rPh sb="0" eb="2">
      <t>カツドウ</t>
    </rPh>
    <rPh sb="3" eb="4">
      <t>タイ</t>
    </rPh>
    <rPh sb="6" eb="9">
      <t>ジョセイキン</t>
    </rPh>
    <rPh sb="10" eb="13">
      <t>ホジョキン</t>
    </rPh>
    <phoneticPr fontId="7"/>
  </si>
  <si>
    <t>金額（円）</t>
    <rPh sb="0" eb="2">
      <t>キンガク</t>
    </rPh>
    <rPh sb="3" eb="4">
      <t>エン</t>
    </rPh>
    <phoneticPr fontId="7"/>
  </si>
  <si>
    <t>会場名</t>
    <rPh sb="0" eb="3">
      <t>カイジョウメイ</t>
    </rPh>
    <phoneticPr fontId="7"/>
  </si>
  <si>
    <t>収入（円）</t>
    <rPh sb="0" eb="2">
      <t>シュウニュウ</t>
    </rPh>
    <rPh sb="3" eb="4">
      <t>エン</t>
    </rPh>
    <phoneticPr fontId="7"/>
  </si>
  <si>
    <t>支出（円）</t>
    <rPh sb="0" eb="2">
      <t>シシュツ</t>
    </rPh>
    <rPh sb="3" eb="4">
      <t>エン</t>
    </rPh>
    <phoneticPr fontId="7"/>
  </si>
  <si>
    <t>観客数
（人）</t>
    <rPh sb="0" eb="3">
      <t>カンキャクスウ</t>
    </rPh>
    <rPh sb="5" eb="6">
      <t>ニン</t>
    </rPh>
    <phoneticPr fontId="7"/>
  </si>
  <si>
    <t>公演回数
（回）</t>
    <rPh sb="0" eb="4">
      <t>コウエンカイスウ</t>
    </rPh>
    <rPh sb="6" eb="7">
      <t>カイ</t>
    </rPh>
    <phoneticPr fontId="7"/>
  </si>
  <si>
    <t>開催地</t>
    <rPh sb="0" eb="3">
      <t>カイサイチ</t>
    </rPh>
    <phoneticPr fontId="7"/>
  </si>
  <si>
    <t>入力した文字数によって行幅は自動調整されます。</t>
    <rPh sb="0" eb="2">
      <t>ニュウリョク</t>
    </rPh>
    <rPh sb="4" eb="7">
      <t>モジスウ</t>
    </rPh>
    <rPh sb="11" eb="13">
      <t>ギョウハバ</t>
    </rPh>
    <rPh sb="14" eb="18">
      <t>ジドウチョウセイ</t>
    </rPh>
    <phoneticPr fontId="7"/>
  </si>
  <si>
    <t>行が足りない場合は行を挿入してください。</t>
    <rPh sb="0" eb="1">
      <t>ギョウ</t>
    </rPh>
    <rPh sb="2" eb="3">
      <t>タ</t>
    </rPh>
    <rPh sb="6" eb="8">
      <t>バアイ</t>
    </rPh>
    <rPh sb="9" eb="10">
      <t>ギョウ</t>
    </rPh>
    <rPh sb="11" eb="13">
      <t>ソウニュウ</t>
    </rPh>
    <phoneticPr fontId="7"/>
  </si>
  <si>
    <t>音楽</t>
    <rPh sb="0" eb="2">
      <t>オンガク</t>
    </rPh>
    <phoneticPr fontId="7"/>
  </si>
  <si>
    <t>演劇</t>
    <rPh sb="0" eb="2">
      <t>エンゲキ</t>
    </rPh>
    <phoneticPr fontId="7"/>
  </si>
  <si>
    <t>舞踊・舞踏</t>
    <rPh sb="0" eb="2">
      <t>ブヨウ</t>
    </rPh>
    <rPh sb="3" eb="5">
      <t>ブトウ</t>
    </rPh>
    <phoneticPr fontId="7"/>
  </si>
  <si>
    <t>伝統芸能</t>
    <rPh sb="0" eb="4">
      <t>デントウゲイノウ</t>
    </rPh>
    <phoneticPr fontId="7"/>
  </si>
  <si>
    <t>オーケストラ</t>
    <phoneticPr fontId="7"/>
  </si>
  <si>
    <t>オペラ</t>
    <phoneticPr fontId="7"/>
  </si>
  <si>
    <t>合唱</t>
    <rPh sb="0" eb="2">
      <t>ガッショウ</t>
    </rPh>
    <phoneticPr fontId="7"/>
  </si>
  <si>
    <t>吹奏楽</t>
    <rPh sb="0" eb="3">
      <t>スイソウガク</t>
    </rPh>
    <phoneticPr fontId="7"/>
  </si>
  <si>
    <t>室内楽</t>
    <rPh sb="0" eb="3">
      <t>シツナイガク</t>
    </rPh>
    <phoneticPr fontId="7"/>
  </si>
  <si>
    <t>古楽</t>
    <rPh sb="0" eb="2">
      <t>コガク</t>
    </rPh>
    <phoneticPr fontId="7"/>
  </si>
  <si>
    <t>現代音楽</t>
    <rPh sb="0" eb="4">
      <t>ゲンダイオンガク</t>
    </rPh>
    <phoneticPr fontId="7"/>
  </si>
  <si>
    <t>バレエ</t>
    <phoneticPr fontId="7"/>
  </si>
  <si>
    <t>現代舞踊</t>
    <rPh sb="0" eb="4">
      <t>ゲンダイブヨウ</t>
    </rPh>
    <phoneticPr fontId="7"/>
  </si>
  <si>
    <t>舞踏</t>
    <rPh sb="0" eb="2">
      <t>ブトウ</t>
    </rPh>
    <phoneticPr fontId="7"/>
  </si>
  <si>
    <t>民族舞踊</t>
    <rPh sb="0" eb="4">
      <t>ミンゾクブヨウ</t>
    </rPh>
    <phoneticPr fontId="7"/>
  </si>
  <si>
    <t>コンテンポラリーダンス</t>
    <phoneticPr fontId="7"/>
  </si>
  <si>
    <t>ブレイキン</t>
    <phoneticPr fontId="7"/>
  </si>
  <si>
    <t>その他の舞踊</t>
    <rPh sb="2" eb="3">
      <t>タ</t>
    </rPh>
    <rPh sb="4" eb="6">
      <t>ブヨウ</t>
    </rPh>
    <phoneticPr fontId="7"/>
  </si>
  <si>
    <t>その他の音楽</t>
    <rPh sb="2" eb="3">
      <t>タ</t>
    </rPh>
    <rPh sb="4" eb="6">
      <t>オンガク</t>
    </rPh>
    <phoneticPr fontId="7"/>
  </si>
  <si>
    <t>現代演劇</t>
    <rPh sb="0" eb="4">
      <t>ゲンダイエンゲキ</t>
    </rPh>
    <phoneticPr fontId="7"/>
  </si>
  <si>
    <t>音楽劇</t>
    <rPh sb="0" eb="3">
      <t>オンガクゲキ</t>
    </rPh>
    <phoneticPr fontId="7"/>
  </si>
  <si>
    <t>人形劇</t>
    <rPh sb="0" eb="3">
      <t>ニンギョウゲキ</t>
    </rPh>
    <phoneticPr fontId="7"/>
  </si>
  <si>
    <t>ミュージカル</t>
    <phoneticPr fontId="7"/>
  </si>
  <si>
    <t>その他の演劇</t>
    <rPh sb="2" eb="3">
      <t>タ</t>
    </rPh>
    <rPh sb="4" eb="6">
      <t>エンゲキ</t>
    </rPh>
    <phoneticPr fontId="7"/>
  </si>
  <si>
    <t>歌舞伎</t>
    <rPh sb="0" eb="3">
      <t>カブキ</t>
    </rPh>
    <phoneticPr fontId="7"/>
  </si>
  <si>
    <t>日本舞踊</t>
    <rPh sb="0" eb="4">
      <t>ニホンブヨウ</t>
    </rPh>
    <phoneticPr fontId="7"/>
  </si>
  <si>
    <t>能楽</t>
    <rPh sb="0" eb="2">
      <t>ノウガク</t>
    </rPh>
    <phoneticPr fontId="7"/>
  </si>
  <si>
    <t>人形浄瑠璃</t>
    <rPh sb="0" eb="5">
      <t>ニンギョウジョウルリ</t>
    </rPh>
    <phoneticPr fontId="7"/>
  </si>
  <si>
    <t>邦楽</t>
    <rPh sb="0" eb="2">
      <t>ホウガク</t>
    </rPh>
    <phoneticPr fontId="7"/>
  </si>
  <si>
    <t>雅楽</t>
    <rPh sb="0" eb="2">
      <t>ガガク</t>
    </rPh>
    <phoneticPr fontId="7"/>
  </si>
  <si>
    <t>声明</t>
    <rPh sb="0" eb="2">
      <t>ショウミョウ</t>
    </rPh>
    <phoneticPr fontId="7"/>
  </si>
  <si>
    <t>落語</t>
    <rPh sb="0" eb="2">
      <t>ラクゴ</t>
    </rPh>
    <phoneticPr fontId="7"/>
  </si>
  <si>
    <t>講談</t>
    <rPh sb="0" eb="2">
      <t>コウダン</t>
    </rPh>
    <phoneticPr fontId="7"/>
  </si>
  <si>
    <t>浪曲</t>
    <rPh sb="0" eb="2">
      <t>ロウキョク</t>
    </rPh>
    <phoneticPr fontId="7"/>
  </si>
  <si>
    <t>漫才</t>
    <rPh sb="0" eb="2">
      <t>マンザイ</t>
    </rPh>
    <phoneticPr fontId="7"/>
  </si>
  <si>
    <t>演芸</t>
    <rPh sb="0" eb="2">
      <t>エンゲイ</t>
    </rPh>
    <phoneticPr fontId="7"/>
  </si>
  <si>
    <t>その他の伝統芸能</t>
    <rPh sb="2" eb="3">
      <t>タ</t>
    </rPh>
    <rPh sb="4" eb="8">
      <t>デントウゲイノウ</t>
    </rPh>
    <phoneticPr fontId="7"/>
  </si>
  <si>
    <t>その他複合的舞台芸術活動</t>
    <rPh sb="2" eb="3">
      <t>タ</t>
    </rPh>
    <rPh sb="3" eb="12">
      <t>フクゴウテキブタイゲイジュツカツドウ</t>
    </rPh>
    <phoneticPr fontId="7"/>
  </si>
  <si>
    <t>複合的舞台芸術活動（主たる分野が音楽）</t>
    <rPh sb="0" eb="3">
      <t>フクゴウテキ</t>
    </rPh>
    <rPh sb="3" eb="7">
      <t>ブタイゲイジュツ</t>
    </rPh>
    <rPh sb="7" eb="9">
      <t>カツドウ</t>
    </rPh>
    <rPh sb="10" eb="11">
      <t>シュ</t>
    </rPh>
    <rPh sb="13" eb="15">
      <t>ブンヤ</t>
    </rPh>
    <rPh sb="16" eb="18">
      <t>オンガク</t>
    </rPh>
    <phoneticPr fontId="7"/>
  </si>
  <si>
    <t>複合的舞台芸術活動（主たる分野が演劇）</t>
    <rPh sb="0" eb="3">
      <t>フクゴウテキ</t>
    </rPh>
    <rPh sb="3" eb="7">
      <t>ブタイゲイジュツ</t>
    </rPh>
    <rPh sb="7" eb="9">
      <t>カツドウ</t>
    </rPh>
    <rPh sb="16" eb="18">
      <t>エンゲキ</t>
    </rPh>
    <phoneticPr fontId="7"/>
  </si>
  <si>
    <t>複合的舞台芸術活動（主たる分野が舞踊・舞踏）</t>
    <rPh sb="0" eb="3">
      <t>フクゴウテキ</t>
    </rPh>
    <rPh sb="3" eb="7">
      <t>ブタイゲイジュツ</t>
    </rPh>
    <rPh sb="7" eb="9">
      <t>カツドウ</t>
    </rPh>
    <rPh sb="16" eb="18">
      <t>ブヨウ</t>
    </rPh>
    <rPh sb="19" eb="21">
      <t>ブトウ</t>
    </rPh>
    <phoneticPr fontId="7"/>
  </si>
  <si>
    <t>複合的舞台芸術活動（主たる分野が伝統芸能）</t>
    <rPh sb="0" eb="3">
      <t>フクゴウテキ</t>
    </rPh>
    <rPh sb="3" eb="9">
      <t>ブタイゲイジュツカツドウ</t>
    </rPh>
    <rPh sb="16" eb="20">
      <t>デントウゲイノウ</t>
    </rPh>
    <phoneticPr fontId="7"/>
  </si>
  <si>
    <t>複合的舞台芸術活動（主たる分野を定められない）</t>
    <rPh sb="0" eb="9">
      <t>フクゴウテキブタイゲイジュツカツドウ</t>
    </rPh>
    <rPh sb="16" eb="17">
      <t>サダ</t>
    </rPh>
    <phoneticPr fontId="7"/>
  </si>
  <si>
    <t>事業分野</t>
    <rPh sb="0" eb="2">
      <t>ジギョウ</t>
    </rPh>
    <rPh sb="2" eb="4">
      <t>ブンヤ</t>
    </rPh>
    <phoneticPr fontId="7"/>
  </si>
  <si>
    <t>申請担当者</t>
    <rPh sb="0" eb="5">
      <t>シンセイタントウシャ</t>
    </rPh>
    <phoneticPr fontId="7"/>
  </si>
  <si>
    <t>事務局と直接連絡を取る方で、必ず異なる担当者2名分の情報を記入してください。
同じメールアドレス、同じ電話番号の場合は書類不備となります。</t>
    <rPh sb="14" eb="15">
      <t>カナラ</t>
    </rPh>
    <rPh sb="16" eb="17">
      <t>コト</t>
    </rPh>
    <rPh sb="19" eb="22">
      <t>タントウシャ</t>
    </rPh>
    <rPh sb="23" eb="25">
      <t>メイブン</t>
    </rPh>
    <rPh sb="26" eb="28">
      <t>ジョウホウ</t>
    </rPh>
    <rPh sb="29" eb="31">
      <t>キニュウ</t>
    </rPh>
    <rPh sb="39" eb="40">
      <t>オナ</t>
    </rPh>
    <rPh sb="49" eb="50">
      <t>オナ</t>
    </rPh>
    <rPh sb="51" eb="55">
      <t>デンワバンゴウ</t>
    </rPh>
    <rPh sb="56" eb="58">
      <t>バアイ</t>
    </rPh>
    <rPh sb="59" eb="63">
      <t>ショルイフビ</t>
    </rPh>
    <phoneticPr fontId="7"/>
  </si>
  <si>
    <t>フリガナ</t>
    <phoneticPr fontId="7"/>
  </si>
  <si>
    <t>担当者名①</t>
    <rPh sb="0" eb="4">
      <t>タントウシャメイ</t>
    </rPh>
    <phoneticPr fontId="7"/>
  </si>
  <si>
    <t>担当者名②</t>
    <rPh sb="0" eb="4">
      <t>タントウシャメイ</t>
    </rPh>
    <phoneticPr fontId="7"/>
  </si>
  <si>
    <t>担当者①メールアドレス</t>
    <rPh sb="0" eb="3">
      <t>タントウシャ</t>
    </rPh>
    <phoneticPr fontId="7"/>
  </si>
  <si>
    <t>担当者①電話番号</t>
    <rPh sb="0" eb="3">
      <t>タントウシャ</t>
    </rPh>
    <rPh sb="4" eb="8">
      <t>デンワバンゴウ</t>
    </rPh>
    <phoneticPr fontId="7"/>
  </si>
  <si>
    <t>担当者②電話番号</t>
    <rPh sb="0" eb="3">
      <t>タントウシャ</t>
    </rPh>
    <rPh sb="4" eb="8">
      <t>デンワバンゴウ</t>
    </rPh>
    <phoneticPr fontId="7"/>
  </si>
  <si>
    <t>書類送付先</t>
    <rPh sb="0" eb="5">
      <t>ショルイソウフサキ</t>
    </rPh>
    <phoneticPr fontId="7"/>
  </si>
  <si>
    <t>団体名</t>
    <rPh sb="0" eb="3">
      <t>ダンタイメイ</t>
    </rPh>
    <phoneticPr fontId="7"/>
  </si>
  <si>
    <t>郵便番号</t>
    <rPh sb="0" eb="4">
      <t>ユウビンバンゴウ</t>
    </rPh>
    <phoneticPr fontId="7"/>
  </si>
  <si>
    <t>書類送付先住所</t>
    <rPh sb="0" eb="5">
      <t>ショルイソウフサキ</t>
    </rPh>
    <rPh sb="5" eb="7">
      <t>ジュウショ</t>
    </rPh>
    <phoneticPr fontId="7"/>
  </si>
  <si>
    <t>書類送付先
電話番号</t>
    <phoneticPr fontId="7"/>
  </si>
  <si>
    <t>書類送付先
氏名</t>
    <rPh sb="0" eb="5">
      <t>ショルイソウフサキ</t>
    </rPh>
    <rPh sb="6" eb="8">
      <t>シメイ</t>
    </rPh>
    <phoneticPr fontId="7"/>
  </si>
  <si>
    <t>申請区分</t>
    <rPh sb="0" eb="2">
      <t>シンセイ</t>
    </rPh>
    <rPh sb="2" eb="4">
      <t>クブン</t>
    </rPh>
    <phoneticPr fontId="7"/>
  </si>
  <si>
    <t>公式サイトURL等</t>
    <rPh sb="0" eb="2">
      <t>コウシキ</t>
    </rPh>
    <rPh sb="8" eb="9">
      <t>トウ</t>
    </rPh>
    <phoneticPr fontId="7"/>
  </si>
  <si>
    <t>主務官庁</t>
    <rPh sb="0" eb="4">
      <t>シュムカンチョウ</t>
    </rPh>
    <phoneticPr fontId="7"/>
  </si>
  <si>
    <t>団体の種類</t>
    <rPh sb="0" eb="2">
      <t>ダンタイ</t>
    </rPh>
    <rPh sb="3" eb="5">
      <t>シュルイ</t>
    </rPh>
    <phoneticPr fontId="7"/>
  </si>
  <si>
    <t>団体構成員及び加入条件等</t>
    <rPh sb="0" eb="5">
      <t>ダンタイコウセイイン</t>
    </rPh>
    <rPh sb="5" eb="6">
      <t>オヨ</t>
    </rPh>
    <rPh sb="7" eb="12">
      <t>カニュウジョウケントウ</t>
    </rPh>
    <phoneticPr fontId="7"/>
  </si>
  <si>
    <t>財務状況</t>
    <rPh sb="0" eb="4">
      <t>ザイムジョウキョウ</t>
    </rPh>
    <phoneticPr fontId="7"/>
  </si>
  <si>
    <t>※本欄には、申請団体の各年度全体の決算を記入すること。
　年度区切りではない決算期の団体は、直近4期分を記入すること。</t>
    <rPh sb="1" eb="3">
      <t>ホンラン</t>
    </rPh>
    <rPh sb="6" eb="10">
      <t>シンセイダンタイ</t>
    </rPh>
    <rPh sb="11" eb="14">
      <t>カクネンド</t>
    </rPh>
    <rPh sb="14" eb="16">
      <t>ゼンタイ</t>
    </rPh>
    <rPh sb="17" eb="19">
      <t>ケッサン</t>
    </rPh>
    <rPh sb="20" eb="22">
      <t>キニュウ</t>
    </rPh>
    <rPh sb="29" eb="31">
      <t>ネンド</t>
    </rPh>
    <rPh sb="31" eb="33">
      <t>クギ</t>
    </rPh>
    <rPh sb="38" eb="41">
      <t>ケッサンキ</t>
    </rPh>
    <rPh sb="42" eb="44">
      <t>ダンタイ</t>
    </rPh>
    <rPh sb="46" eb="48">
      <t>チョッキン</t>
    </rPh>
    <rPh sb="49" eb="51">
      <t>キブン</t>
    </rPh>
    <rPh sb="52" eb="54">
      <t>キニュウ</t>
    </rPh>
    <phoneticPr fontId="7"/>
  </si>
  <si>
    <t>年度</t>
    <rPh sb="0" eb="2">
      <t>ネンド</t>
    </rPh>
    <phoneticPr fontId="7"/>
  </si>
  <si>
    <t>収支差（円）</t>
    <rPh sb="0" eb="3">
      <t>シュウシサ</t>
    </rPh>
    <rPh sb="4" eb="5">
      <t>エン</t>
    </rPh>
    <phoneticPr fontId="7"/>
  </si>
  <si>
    <t>総支出（円）</t>
    <rPh sb="0" eb="3">
      <t>ソウシシュツ</t>
    </rPh>
    <rPh sb="4" eb="5">
      <t>エン</t>
    </rPh>
    <phoneticPr fontId="7"/>
  </si>
  <si>
    <t>総収入（円）</t>
    <rPh sb="0" eb="3">
      <t>ソウシュウニュウ</t>
    </rPh>
    <rPh sb="4" eb="5">
      <t>エン</t>
    </rPh>
    <phoneticPr fontId="7"/>
  </si>
  <si>
    <t>団体運営に対する主な補助金・助成金</t>
    <rPh sb="0" eb="2">
      <t>ダンタイ</t>
    </rPh>
    <rPh sb="2" eb="4">
      <t>ウンエイ</t>
    </rPh>
    <rPh sb="5" eb="6">
      <t>タイ</t>
    </rPh>
    <rPh sb="8" eb="9">
      <t>オモ</t>
    </rPh>
    <rPh sb="10" eb="13">
      <t>ホジョキン</t>
    </rPh>
    <rPh sb="14" eb="17">
      <t>ジョセイキン</t>
    </rPh>
    <phoneticPr fontId="7"/>
  </si>
  <si>
    <t>金額（円）</t>
    <rPh sb="0" eb="2">
      <t>キンガク</t>
    </rPh>
    <rPh sb="3" eb="4">
      <t>エン</t>
    </rPh>
    <phoneticPr fontId="7"/>
  </si>
  <si>
    <t>参加者・観客見込数（人）</t>
    <rPh sb="0" eb="3">
      <t>サンカシャ</t>
    </rPh>
    <rPh sb="4" eb="6">
      <t>カンキャク</t>
    </rPh>
    <rPh sb="6" eb="8">
      <t>ミコミ</t>
    </rPh>
    <rPh sb="8" eb="9">
      <t>スウ</t>
    </rPh>
    <rPh sb="10" eb="11">
      <t>ニン</t>
    </rPh>
    <phoneticPr fontId="7"/>
  </si>
  <si>
    <t>申請団体名を入力しないでください。</t>
    <rPh sb="0" eb="5">
      <t>シンセイダンタイメイ</t>
    </rPh>
    <rPh sb="6" eb="8">
      <t>ニュウリョク</t>
    </rPh>
    <phoneticPr fontId="7"/>
  </si>
  <si>
    <t>選択した課題について、申請する事業を実施する上での解決策を具体的に記入してください。</t>
    <rPh sb="0" eb="2">
      <t>センタク</t>
    </rPh>
    <rPh sb="4" eb="6">
      <t>カダイ</t>
    </rPh>
    <rPh sb="11" eb="13">
      <t>シンセイ</t>
    </rPh>
    <rPh sb="15" eb="17">
      <t>ジギョウ</t>
    </rPh>
    <rPh sb="18" eb="20">
      <t>ジッシ</t>
    </rPh>
    <rPh sb="22" eb="23">
      <t>ウエ</t>
    </rPh>
    <rPh sb="25" eb="28">
      <t>カイケツサク</t>
    </rPh>
    <rPh sb="29" eb="32">
      <t>グタイテキ</t>
    </rPh>
    <rPh sb="33" eb="35">
      <t>キニュウ</t>
    </rPh>
    <phoneticPr fontId="7"/>
  </si>
  <si>
    <t>観客とのエンゲージメントを構築するための具体的なプランを記入してください。</t>
    <rPh sb="0" eb="2">
      <t>カンキャク</t>
    </rPh>
    <rPh sb="13" eb="15">
      <t>コウチク</t>
    </rPh>
    <rPh sb="20" eb="23">
      <t>グタイテキ</t>
    </rPh>
    <rPh sb="28" eb="30">
      <t>キニュウ</t>
    </rPh>
    <phoneticPr fontId="7"/>
  </si>
  <si>
    <t>大規模会場で実施する必要性や集客数の妥当性、新規顧客の獲得方法を踏まえて記入してください。</t>
    <rPh sb="0" eb="3">
      <t>ダイキボ</t>
    </rPh>
    <rPh sb="3" eb="5">
      <t>カイジョウ</t>
    </rPh>
    <rPh sb="6" eb="8">
      <t>ジッシ</t>
    </rPh>
    <rPh sb="10" eb="13">
      <t>ヒツヨウセイ</t>
    </rPh>
    <rPh sb="14" eb="17">
      <t>シュウキャクスウ</t>
    </rPh>
    <rPh sb="18" eb="21">
      <t>ダトウセイ</t>
    </rPh>
    <rPh sb="22" eb="24">
      <t>シンキ</t>
    </rPh>
    <rPh sb="24" eb="26">
      <t>コキャク</t>
    </rPh>
    <rPh sb="27" eb="29">
      <t>カクトク</t>
    </rPh>
    <rPh sb="29" eb="31">
      <t>ホウホウ</t>
    </rPh>
    <rPh sb="32" eb="33">
      <t>フ</t>
    </rPh>
    <rPh sb="36" eb="38">
      <t>キニュウ</t>
    </rPh>
    <phoneticPr fontId="7"/>
  </si>
  <si>
    <t>③主なアーティスト・スタッフ</t>
    <phoneticPr fontId="7"/>
  </si>
  <si>
    <t>②内容・プログラム</t>
    <phoneticPr fontId="7"/>
  </si>
  <si>
    <t>①事業の趣旨・目的・コンセプト</t>
    <rPh sb="1" eb="3">
      <t>ジギョウ</t>
    </rPh>
    <rPh sb="4" eb="6">
      <t>シュシ</t>
    </rPh>
    <rPh sb="7" eb="9">
      <t>モクテキ</t>
    </rPh>
    <phoneticPr fontId="7"/>
  </si>
  <si>
    <t>担当者②メールアドレス</t>
    <rPh sb="0" eb="3">
      <t>タントウシャ</t>
    </rPh>
    <phoneticPr fontId="7"/>
  </si>
  <si>
    <t>2021年～2026年の活動実績を記入してください。2021年以前の活動は団体調書の沿革に記入してください。</t>
    <rPh sb="4" eb="5">
      <t>ネン</t>
    </rPh>
    <rPh sb="10" eb="11">
      <t>ネン</t>
    </rPh>
    <rPh sb="12" eb="16">
      <t>カツドウジッセキ</t>
    </rPh>
    <rPh sb="17" eb="19">
      <t>キニュウ</t>
    </rPh>
    <rPh sb="30" eb="31">
      <t>ネン</t>
    </rPh>
    <rPh sb="31" eb="33">
      <t>イゼン</t>
    </rPh>
    <rPh sb="34" eb="36">
      <t>カツドウ</t>
    </rPh>
    <rPh sb="37" eb="41">
      <t>ダンタイチョウショ</t>
    </rPh>
    <rPh sb="42" eb="44">
      <t>エンカク</t>
    </rPh>
    <rPh sb="45" eb="47">
      <t>キニュウ</t>
    </rPh>
    <phoneticPr fontId="7"/>
  </si>
  <si>
    <t>会場が複数ある場合は、実施会場の番号に合わせて以下のように記入してください。
①〇〇区〇〇1‐1　②△△市△△1‐1</t>
    <phoneticPr fontId="7"/>
  </si>
  <si>
    <t>提出書類や振込先名義等と一致する本名を記入してください。</t>
    <rPh sb="0" eb="2">
      <t>テイシュツ</t>
    </rPh>
    <rPh sb="2" eb="4">
      <t>ショルイ</t>
    </rPh>
    <rPh sb="5" eb="8">
      <t>フリコミサキ</t>
    </rPh>
    <rPh sb="8" eb="10">
      <t>メイギ</t>
    </rPh>
    <rPh sb="10" eb="11">
      <t>トウ</t>
    </rPh>
    <rPh sb="12" eb="14">
      <t>イッチ</t>
    </rPh>
    <rPh sb="16" eb="18">
      <t>ホンミョウ</t>
    </rPh>
    <rPh sb="19" eb="21">
      <t>キニュウ</t>
    </rPh>
    <phoneticPr fontId="7"/>
  </si>
  <si>
    <t>補助金・助成金は、事業に対するものではなく、団体運営に対するものを記入してください。</t>
    <rPh sb="0" eb="3">
      <t>ホジョキン</t>
    </rPh>
    <rPh sb="4" eb="7">
      <t>ジョセイキン</t>
    </rPh>
    <rPh sb="9" eb="11">
      <t>ジギョウ</t>
    </rPh>
    <rPh sb="12" eb="13">
      <t>タイ</t>
    </rPh>
    <rPh sb="22" eb="26">
      <t>ダンタイウンエイ</t>
    </rPh>
    <rPh sb="27" eb="28">
      <t>タイ</t>
    </rPh>
    <rPh sb="33" eb="35">
      <t>キニュウ</t>
    </rPh>
    <phoneticPr fontId="7"/>
  </si>
  <si>
    <t>共催者負担金</t>
    <rPh sb="0" eb="6">
      <t>キョウサイシャフタンキン</t>
    </rPh>
    <phoneticPr fontId="7"/>
  </si>
  <si>
    <t>寄付金・協賛金</t>
    <rPh sb="0" eb="3">
      <t>キフキン</t>
    </rPh>
    <rPh sb="4" eb="7">
      <t>キョウサンキン</t>
    </rPh>
    <phoneticPr fontId="7"/>
  </si>
  <si>
    <t>プログラム等販売収入</t>
    <rPh sb="5" eb="6">
      <t>トウ</t>
    </rPh>
    <rPh sb="6" eb="10">
      <t>ハンバイシュウニュウ</t>
    </rPh>
    <phoneticPr fontId="7"/>
  </si>
  <si>
    <t>広告料・その他収入</t>
    <rPh sb="0" eb="3">
      <t>コウコクリョウ</t>
    </rPh>
    <rPh sb="6" eb="9">
      <t>タシュウニュウ</t>
    </rPh>
    <phoneticPr fontId="7"/>
  </si>
  <si>
    <t>配信収入</t>
    <rPh sb="0" eb="4">
      <t>ハイシンシュウニュウ</t>
    </rPh>
    <phoneticPr fontId="7"/>
  </si>
  <si>
    <t>他の助成金・補助金</t>
    <rPh sb="0" eb="1">
      <t>タ</t>
    </rPh>
    <rPh sb="2" eb="5">
      <t>ジョセイキン</t>
    </rPh>
    <rPh sb="6" eb="9">
      <t>ホジョキン</t>
    </rPh>
    <phoneticPr fontId="7"/>
  </si>
  <si>
    <t>その他の収入小計</t>
    <rPh sb="2" eb="3">
      <t>タ</t>
    </rPh>
    <rPh sb="4" eb="6">
      <t>シュウニュウ</t>
    </rPh>
    <rPh sb="6" eb="8">
      <t>ショウケイ</t>
    </rPh>
    <phoneticPr fontId="7"/>
  </si>
  <si>
    <r>
      <t>【カテゴリーⅠ】</t>
    </r>
    <r>
      <rPr>
        <sz val="10"/>
        <color rgb="FFFF0000"/>
        <rFont val="ＭＳ Ｐゴシック"/>
        <family val="3"/>
        <charset val="128"/>
        <scheme val="minor"/>
      </rPr>
      <t>Ｆ</t>
    </r>
    <r>
      <rPr>
        <sz val="10"/>
        <color theme="1"/>
        <rFont val="ＭＳ Ｐゴシック"/>
        <family val="3"/>
        <charset val="128"/>
        <scheme val="minor"/>
      </rPr>
      <t>の1/2の額、かつ100万円以内
【カテゴリーⅡ】</t>
    </r>
    <r>
      <rPr>
        <sz val="10"/>
        <color rgb="FFFF0000"/>
        <rFont val="ＭＳ Ｐゴシック"/>
        <family val="3"/>
        <charset val="128"/>
        <scheme val="minor"/>
      </rPr>
      <t>Ｆ</t>
    </r>
    <r>
      <rPr>
        <sz val="10"/>
        <color theme="1"/>
        <rFont val="ＭＳ Ｐゴシック"/>
        <family val="3"/>
        <charset val="128"/>
        <scheme val="minor"/>
      </rPr>
      <t>の1/2の額、かつ200万円以内</t>
    </r>
    <phoneticPr fontId="7"/>
  </si>
  <si>
    <r>
      <rPr>
        <b/>
        <sz val="11"/>
        <color rgb="FFFF0000"/>
        <rFont val="ＭＳ Ｐゴシック"/>
        <family val="3"/>
        <charset val="128"/>
        <scheme val="minor"/>
      </rPr>
      <t>Ｃ</t>
    </r>
    <r>
      <rPr>
        <b/>
        <sz val="11"/>
        <color theme="1"/>
        <rFont val="ＭＳ Ｐゴシック"/>
        <family val="3"/>
        <charset val="128"/>
        <scheme val="minor"/>
      </rPr>
      <t>　自己資金　</t>
    </r>
    <r>
      <rPr>
        <sz val="8"/>
        <color theme="1"/>
        <rFont val="ＭＳ Ｐゴシック"/>
        <family val="3"/>
        <charset val="128"/>
        <scheme val="minor"/>
      </rPr>
      <t>〔事業者の自己資金の財源・調達方法〕</t>
    </r>
    <rPh sb="2" eb="6">
      <t>ジコシキン</t>
    </rPh>
    <phoneticPr fontId="19"/>
  </si>
  <si>
    <r>
      <rPr>
        <b/>
        <sz val="11"/>
        <color rgb="FFFF0000"/>
        <rFont val="ＭＳ Ｐゴシック"/>
        <family val="3"/>
        <charset val="128"/>
        <scheme val="minor"/>
      </rPr>
      <t>Ｂ　</t>
    </r>
    <r>
      <rPr>
        <b/>
        <sz val="11"/>
        <rFont val="ＭＳ Ｐゴシック"/>
        <family val="3"/>
        <charset val="128"/>
        <scheme val="minor"/>
      </rPr>
      <t>当助成申請額</t>
    </r>
    <rPh sb="2" eb="3">
      <t>トウ</t>
    </rPh>
    <rPh sb="3" eb="5">
      <t>ジョセイ</t>
    </rPh>
    <rPh sb="5" eb="8">
      <t>シンセイガク</t>
    </rPh>
    <phoneticPr fontId="19"/>
  </si>
  <si>
    <r>
      <rPr>
        <b/>
        <sz val="11"/>
        <color rgb="FFFF0000"/>
        <rFont val="ＭＳ Ｐゴシック"/>
        <family val="3"/>
        <charset val="128"/>
        <scheme val="minor"/>
      </rPr>
      <t>Ｄ</t>
    </r>
    <r>
      <rPr>
        <b/>
        <sz val="11"/>
        <color theme="1"/>
        <rFont val="ＭＳ Ｐゴシック"/>
        <family val="3"/>
        <charset val="128"/>
        <scheme val="minor"/>
      </rPr>
      <t>　収入合計</t>
    </r>
    <r>
      <rPr>
        <b/>
        <sz val="11"/>
        <color rgb="FFFF0000"/>
        <rFont val="ＭＳ Ｐゴシック"/>
        <family val="3"/>
        <charset val="128"/>
        <scheme val="minor"/>
      </rPr>
      <t>★（A＋B＋C）</t>
    </r>
    <rPh sb="2" eb="6">
      <t>シュウニュウゴウケイ</t>
    </rPh>
    <phoneticPr fontId="19"/>
  </si>
  <si>
    <t>参加費収入</t>
    <rPh sb="0" eb="5">
      <t>サンカヒシュウニュウ</t>
    </rPh>
    <phoneticPr fontId="19"/>
  </si>
  <si>
    <t>収入合計と支出合計は自動入力です。下の表で収支が一致するように入力してください。</t>
    <rPh sb="0" eb="4">
      <t>シュウニュウゴウケイ</t>
    </rPh>
    <rPh sb="5" eb="9">
      <t>シシュツゴウケイ</t>
    </rPh>
    <rPh sb="10" eb="14">
      <t>ジドウニュウリョク</t>
    </rPh>
    <rPh sb="17" eb="18">
      <t>シタ</t>
    </rPh>
    <rPh sb="19" eb="20">
      <t>ヒョウ</t>
    </rPh>
    <rPh sb="21" eb="23">
      <t>シュウシ</t>
    </rPh>
    <rPh sb="24" eb="26">
      <t>イッチ</t>
    </rPh>
    <rPh sb="31" eb="33">
      <t>ニュウリョク</t>
    </rPh>
    <phoneticPr fontId="7"/>
  </si>
  <si>
    <t>複数会場に〇がついている場合は、「別紙　入場者数合計」に入場者数等を記載してください。</t>
    <phoneticPr fontId="7"/>
  </si>
  <si>
    <r>
      <rPr>
        <b/>
        <sz val="11"/>
        <color rgb="FFFF0000"/>
        <rFont val="ＭＳ Ｐゴシック"/>
        <family val="3"/>
        <charset val="128"/>
        <scheme val="minor"/>
      </rPr>
      <t>Ａ</t>
    </r>
    <r>
      <rPr>
        <b/>
        <sz val="11"/>
        <color theme="1"/>
        <rFont val="ＭＳ Ｐゴシック"/>
        <family val="3"/>
        <charset val="128"/>
        <scheme val="minor"/>
      </rPr>
      <t>　入場料・参加費・その他の収入</t>
    </r>
    <rPh sb="2" eb="5">
      <t>ニュウジョウリョウ</t>
    </rPh>
    <rPh sb="6" eb="9">
      <t>サンカヒ</t>
    </rPh>
    <rPh sb="12" eb="13">
      <t>タ</t>
    </rPh>
    <rPh sb="14" eb="16">
      <t>シュウニュウ</t>
    </rPh>
    <phoneticPr fontId="19"/>
  </si>
  <si>
    <t>小計</t>
    <rPh sb="0" eb="2">
      <t>ショウケイ</t>
    </rPh>
    <phoneticPr fontId="7"/>
  </si>
  <si>
    <t>その他の収入</t>
    <phoneticPr fontId="7"/>
  </si>
  <si>
    <t>招待数合計</t>
    <rPh sb="0" eb="2">
      <t>ショウタイ</t>
    </rPh>
    <rPh sb="2" eb="3">
      <t>スウ</t>
    </rPh>
    <rPh sb="3" eb="5">
      <t>ゴウケイ</t>
    </rPh>
    <phoneticPr fontId="7"/>
  </si>
  <si>
    <t>入場料収入</t>
    <rPh sb="0" eb="3">
      <t>ニュウジョウリョウ</t>
    </rPh>
    <rPh sb="3" eb="5">
      <t>シュウニュウ</t>
    </rPh>
    <phoneticPr fontId="19"/>
  </si>
  <si>
    <t>助成申請額</t>
    <rPh sb="0" eb="2">
      <t>ジョセイ</t>
    </rPh>
    <rPh sb="2" eb="5">
      <t>シンセイガク</t>
    </rPh>
    <phoneticPr fontId="7"/>
  </si>
  <si>
    <t>助成対象経費総額</t>
    <rPh sb="0" eb="2">
      <t>ジョセイ</t>
    </rPh>
    <rPh sb="2" eb="4">
      <t>タイショウ</t>
    </rPh>
    <rPh sb="4" eb="6">
      <t>ケイヒ</t>
    </rPh>
    <rPh sb="6" eb="8">
      <t>ソウガク</t>
    </rPh>
    <phoneticPr fontId="7"/>
  </si>
  <si>
    <t>支出合計
（事業総額）</t>
    <rPh sb="0" eb="4">
      <t>シシュツゴウケイ</t>
    </rPh>
    <rPh sb="6" eb="10">
      <t>ジギョウソウガク</t>
    </rPh>
    <phoneticPr fontId="7"/>
  </si>
  <si>
    <t>公演期間は「収支予算書」に記載すると自動入力されます。
実施日数は本番のある日を直接入力してください。
配信を行う場合は、配信期間の開始日と終了日を入力してください。
期間が1日の場合は、終了年月日にも同じ年月日を記入してください</t>
    <rPh sb="29" eb="31">
      <t>ジッシ</t>
    </rPh>
    <rPh sb="31" eb="33">
      <t>ニッスウ</t>
    </rPh>
    <rPh sb="34" eb="36">
      <t>ホンバン</t>
    </rPh>
    <rPh sb="39" eb="40">
      <t>ヒ</t>
    </rPh>
    <rPh sb="41" eb="43">
      <t>チョクセツ</t>
    </rPh>
    <rPh sb="43" eb="45">
      <t>ニュウリョク</t>
    </rPh>
    <rPh sb="54" eb="56">
      <t>ハイシン</t>
    </rPh>
    <rPh sb="57" eb="58">
      <t>オコナ</t>
    </rPh>
    <rPh sb="59" eb="61">
      <t>バアイ</t>
    </rPh>
    <rPh sb="63" eb="67">
      <t>ハイシンキカン</t>
    </rPh>
    <rPh sb="68" eb="71">
      <t>カイシビ</t>
    </rPh>
    <rPh sb="72" eb="75">
      <t>シュウリョウビ</t>
    </rPh>
    <rPh sb="76" eb="78">
      <t>ニュウリョク</t>
    </rPh>
    <phoneticPr fontId="7"/>
  </si>
  <si>
    <t>税込合計</t>
    <rPh sb="0" eb="2">
      <t>ゼイコミ</t>
    </rPh>
    <rPh sb="2" eb="4">
      <t>ゴウケイ</t>
    </rPh>
    <phoneticPr fontId="7"/>
  </si>
  <si>
    <t>税抜合計</t>
    <rPh sb="0" eb="2">
      <t>ゼイヌキ</t>
    </rPh>
    <rPh sb="2" eb="4">
      <t>ゴウケイ</t>
    </rPh>
    <phoneticPr fontId="7"/>
  </si>
  <si>
    <t>税抜（円）</t>
    <rPh sb="0" eb="2">
      <t>ゼイヌ</t>
    </rPh>
    <rPh sb="3" eb="4">
      <t>エン</t>
    </rPh>
    <phoneticPr fontId="19"/>
  </si>
  <si>
    <t>税込（円）</t>
    <rPh sb="0" eb="2">
      <t>ゼイコ</t>
    </rPh>
    <rPh sb="3" eb="4">
      <t>エン</t>
    </rPh>
    <phoneticPr fontId="19"/>
  </si>
  <si>
    <t>事業分野をプルダウンリストから選択してください。
助成申請額、助成対象経費総額、支出合計は、収支予算書を入力すると自動計算されます。</t>
    <rPh sb="0" eb="4">
      <t>ジギョウブンヤ</t>
    </rPh>
    <rPh sb="15" eb="17">
      <t>センタク</t>
    </rPh>
    <rPh sb="26" eb="31">
      <t>ジョセイシンセイガク</t>
    </rPh>
    <rPh sb="32" eb="38">
      <t>ジョセイタイショウケイヒ</t>
    </rPh>
    <rPh sb="38" eb="40">
      <t>ソウガク</t>
    </rPh>
    <rPh sb="41" eb="45">
      <t>シシュツゴウケイ</t>
    </rPh>
    <rPh sb="47" eb="52">
      <t>シュウシヨサンショ</t>
    </rPh>
    <rPh sb="53" eb="55">
      <t>ニュウリョク</t>
    </rPh>
    <rPh sb="58" eb="62">
      <t>ジドウケイサン</t>
    </rPh>
    <phoneticPr fontId="7"/>
  </si>
  <si>
    <t>演芸</t>
    <rPh sb="0" eb="2">
      <t>エンゲイ</t>
    </rPh>
    <phoneticPr fontId="7"/>
  </si>
  <si>
    <t>申請区分をプルダウンリストから選択してください。</t>
    <rPh sb="0" eb="4">
      <t>シンセイクブン</t>
    </rPh>
    <rPh sb="15" eb="17">
      <t>センタク</t>
    </rPh>
    <phoneticPr fontId="7"/>
  </si>
  <si>
    <t>【会場が1カ所の場合】
実施開始年月日、実施終了年月日、会場の席数（定員）、売止席数（1回あたり）、公演回数、招待数（総数）を入力してください。</t>
    <rPh sb="1" eb="3">
      <t>カイジョウ</t>
    </rPh>
    <rPh sb="6" eb="7">
      <t>ショ</t>
    </rPh>
    <rPh sb="8" eb="10">
      <t>バアイ</t>
    </rPh>
    <rPh sb="12" eb="19">
      <t>ジッシカイシネンガッピ</t>
    </rPh>
    <rPh sb="20" eb="27">
      <t>ジッシシュウリョウネンガッピ</t>
    </rPh>
    <rPh sb="28" eb="30">
      <t>カイジョウ</t>
    </rPh>
    <rPh sb="31" eb="33">
      <t>セキスウ</t>
    </rPh>
    <rPh sb="34" eb="36">
      <t>テイイン</t>
    </rPh>
    <rPh sb="38" eb="42">
      <t>ウリドメセキスウ</t>
    </rPh>
    <rPh sb="44" eb="45">
      <t>カイ</t>
    </rPh>
    <rPh sb="50" eb="54">
      <t>コウエンカイスウ</t>
    </rPh>
    <rPh sb="55" eb="58">
      <t>ショウタイスウ</t>
    </rPh>
    <rPh sb="59" eb="61">
      <t>ソウスウ</t>
    </rPh>
    <rPh sb="63" eb="65">
      <t>ニュウリョク</t>
    </rPh>
    <phoneticPr fontId="7"/>
  </si>
  <si>
    <t>グレーセルは自動入力です。関数を上書きしてしまった場合は、「Ctrl+Z」等で元に戻してください。</t>
    <rPh sb="6" eb="10">
      <t>ジドウニュウリョク</t>
    </rPh>
    <rPh sb="13" eb="15">
      <t>カンスウ</t>
    </rPh>
    <rPh sb="16" eb="18">
      <t>ウワガ</t>
    </rPh>
    <rPh sb="25" eb="27">
      <t>バアイ</t>
    </rPh>
    <rPh sb="37" eb="38">
      <t>トウ</t>
    </rPh>
    <rPh sb="39" eb="40">
      <t>モト</t>
    </rPh>
    <rPh sb="41" eb="42">
      <t>モド</t>
    </rPh>
    <phoneticPr fontId="7"/>
  </si>
  <si>
    <t>文字サイズ9pt、4行以内で入力してください。</t>
    <rPh sb="0" eb="2">
      <t>モジ</t>
    </rPh>
    <rPh sb="10" eb="11">
      <t>ギョウ</t>
    </rPh>
    <rPh sb="11" eb="13">
      <t>イナイ</t>
    </rPh>
    <rPh sb="14" eb="16">
      <t>ニュウリョク</t>
    </rPh>
    <phoneticPr fontId="7"/>
  </si>
  <si>
    <t>文字サイズ9pt、6行以内で入力してください。</t>
    <rPh sb="0" eb="2">
      <t>モジ</t>
    </rPh>
    <rPh sb="10" eb="11">
      <t>ギョウ</t>
    </rPh>
    <rPh sb="11" eb="13">
      <t>イナイ</t>
    </rPh>
    <rPh sb="14" eb="16">
      <t>ニュウリョク</t>
    </rPh>
    <phoneticPr fontId="7"/>
  </si>
  <si>
    <t xml:space="preserve">会場をプルダウンリストから選択し、会場ごとの料金を記載してください。
ペアチケット等の場合は、１人あたりの単価がわかるように記載してください。
</t>
    <rPh sb="13" eb="15">
      <t>センタク</t>
    </rPh>
    <rPh sb="17" eb="19">
      <t>カイジョウ</t>
    </rPh>
    <phoneticPr fontId="7"/>
  </si>
  <si>
    <t>費目をプルダウンリストから選択してください。</t>
    <rPh sb="0" eb="2">
      <t>ヒモク</t>
    </rPh>
    <rPh sb="13" eb="15">
      <t>センタク</t>
    </rPh>
    <phoneticPr fontId="7"/>
  </si>
  <si>
    <t>税抜合計額は、消費税相当額の端数処理の都合上、消費税相当額の少数点以下を切り捨て、（単価の税抜額）×（数量）で計算しています。</t>
    <rPh sb="0" eb="5">
      <t>ゼイヌキゴウケイガク</t>
    </rPh>
    <rPh sb="7" eb="13">
      <t>ショウヒゼイソウトウガク</t>
    </rPh>
    <rPh sb="14" eb="16">
      <t>ハスウ</t>
    </rPh>
    <rPh sb="16" eb="18">
      <t>ショリ</t>
    </rPh>
    <rPh sb="23" eb="29">
      <t>ショウヒゼイソウトウガク</t>
    </rPh>
    <rPh sb="42" eb="44">
      <t>タンカ</t>
    </rPh>
    <rPh sb="45" eb="48">
      <t>ゼイヌキガク</t>
    </rPh>
    <rPh sb="51" eb="53">
      <t>スウリョウ</t>
    </rPh>
    <rPh sb="55" eb="57">
      <t>ケイサン</t>
    </rPh>
    <phoneticPr fontId="7"/>
  </si>
  <si>
    <t>税抜合計額は、消費税相当額の端数処理の都合上、消費税相当額の少数点以下を切り捨て、（単価の税抜額）×（数量）で計算しています。</t>
    <phoneticPr fontId="7"/>
  </si>
  <si>
    <t>助成対象経費一覧表</t>
    <rPh sb="6" eb="9">
      <t>イチランヒョウ</t>
    </rPh>
    <phoneticPr fontId="19"/>
  </si>
  <si>
    <t xml:space="preserve">※下記の経費に含まれる消費税及び地方消費税に相当する額は全て助成対象となりません。
　収支予算書には税込金額を入力することで、税抜金額が計算されます。 </t>
    <rPh sb="22" eb="24">
      <t>ソウトウ</t>
    </rPh>
    <rPh sb="26" eb="27">
      <t>ガク</t>
    </rPh>
    <phoneticPr fontId="19"/>
  </si>
  <si>
    <t>（細目）</t>
    <rPh sb="1" eb="3">
      <t>サイモク</t>
    </rPh>
    <phoneticPr fontId="19"/>
  </si>
  <si>
    <t>内容</t>
    <rPh sb="0" eb="2">
      <t>ナイヨウ</t>
    </rPh>
    <phoneticPr fontId="19"/>
  </si>
  <si>
    <t>作品
制作費</t>
    <rPh sb="0" eb="2">
      <t>サクヒン</t>
    </rPh>
    <rPh sb="3" eb="6">
      <t>セイサクヒ</t>
    </rPh>
    <phoneticPr fontId="19"/>
  </si>
  <si>
    <t>作品借料</t>
    <rPh sb="0" eb="2">
      <t>サクヒン</t>
    </rPh>
    <rPh sb="2" eb="4">
      <t>シャクリョウ</t>
    </rPh>
    <phoneticPr fontId="19"/>
  </si>
  <si>
    <t>作品借料（保険料を含む。著作権使用料ではありません）</t>
    <rPh sb="12" eb="18">
      <t>チョサクケンシヨウリョウ</t>
    </rPh>
    <phoneticPr fontId="19"/>
  </si>
  <si>
    <t>出演料</t>
    <rPh sb="0" eb="2">
      <t>シュツエン</t>
    </rPh>
    <phoneticPr fontId="19"/>
  </si>
  <si>
    <t>演奏料、指揮料、ソリスト料、合唱料、俳優・舞踊家・後見等出演料、稽古代役料、スウィング料等</t>
    <rPh sb="21" eb="24">
      <t>ブヨウカ</t>
    </rPh>
    <rPh sb="25" eb="27">
      <t>コウケン</t>
    </rPh>
    <rPh sb="32" eb="34">
      <t>ケイコ</t>
    </rPh>
    <rPh sb="34" eb="37">
      <t>ダイヤクリョウ</t>
    </rPh>
    <rPh sb="43" eb="44">
      <t>リョウ</t>
    </rPh>
    <rPh sb="44" eb="45">
      <t>トウ</t>
    </rPh>
    <phoneticPr fontId="19"/>
  </si>
  <si>
    <t>音楽料</t>
    <rPh sb="0" eb="2">
      <t>オンガク</t>
    </rPh>
    <phoneticPr fontId="19"/>
  </si>
  <si>
    <t>作曲料、作調料、編曲料、作詞料、訳詞料、音楽制作費、副指揮料、調律料、稽古ピアニスト料、楽器借料、楽譜借料、写譜料、楽譜製作料等</t>
    <rPh sb="2" eb="3">
      <t>リョウ</t>
    </rPh>
    <rPh sb="4" eb="6">
      <t>サクチョウ</t>
    </rPh>
    <rPh sb="6" eb="7">
      <t>リョウ</t>
    </rPh>
    <rPh sb="16" eb="17">
      <t>ヤク</t>
    </rPh>
    <rPh sb="17" eb="18">
      <t>シ</t>
    </rPh>
    <rPh sb="18" eb="19">
      <t>リョウ</t>
    </rPh>
    <rPh sb="20" eb="22">
      <t>オンガク</t>
    </rPh>
    <rPh sb="22" eb="25">
      <t>セイサクヒ</t>
    </rPh>
    <rPh sb="46" eb="48">
      <t>シャクリョウ</t>
    </rPh>
    <rPh sb="54" eb="56">
      <t>シャフ</t>
    </rPh>
    <rPh sb="56" eb="57">
      <t>リョウ</t>
    </rPh>
    <rPh sb="58" eb="60">
      <t>ガクフ</t>
    </rPh>
    <rPh sb="60" eb="62">
      <t>セイサク</t>
    </rPh>
    <rPh sb="62" eb="63">
      <t>リョウ</t>
    </rPh>
    <rPh sb="63" eb="64">
      <t>トウ</t>
    </rPh>
    <phoneticPr fontId="19"/>
  </si>
  <si>
    <t>文芸料</t>
    <rPh sb="0" eb="2">
      <t>ブンゲイ</t>
    </rPh>
    <phoneticPr fontId="19"/>
  </si>
  <si>
    <t>演出料、構成料、監修料、振付料、舞台監督料、照明プラン料、音響プラン料、舞台美術・衣装デザイン料、映像製作費、演出等助手料、脚本料、翻訳料、字幕翻訳・製作費、オーディオガイド制作費、方言指導料、殺陣指導料、合唱指導料、著作権使用料、楽曲使用料、エンジニアフィー、テクニカルディレクターフィー、プロデューサー料、企画制作費（注）等</t>
    <rPh sb="72" eb="74">
      <t>ホンヤク</t>
    </rPh>
    <rPh sb="87" eb="89">
      <t>セイサク</t>
    </rPh>
    <rPh sb="89" eb="90">
      <t>ヒ</t>
    </rPh>
    <rPh sb="116" eb="118">
      <t>ガッキョク</t>
    </rPh>
    <rPh sb="118" eb="121">
      <t>シヨウリョウ</t>
    </rPh>
    <rPh sb="153" eb="154">
      <t>リョウ</t>
    </rPh>
    <rPh sb="163" eb="164">
      <t>トウ</t>
    </rPh>
    <phoneticPr fontId="19"/>
  </si>
  <si>
    <t>（注）企画制作費は、職員の給与や事務所維持費のような管理経費ではなく、
　　　助成対象活動における企画・制作等に直接関わるスタッフ人件費が対象となります。</t>
    <rPh sb="43" eb="45">
      <t>カツドウ</t>
    </rPh>
    <phoneticPr fontId="19"/>
  </si>
  <si>
    <t>舞台料</t>
    <rPh sb="0" eb="2">
      <t>ブタイ</t>
    </rPh>
    <phoneticPr fontId="19"/>
  </si>
  <si>
    <t>大道具費、小道具費、舞台スタッフ費、舞台設営費、照明機材費・人件費、音響機材費・人件費、映像機材費・人件費、その他機材費、字幕機材費・オペレーター費、衣装製作費、装束料、床山・かつら費、メイク費、履物費、器材借料、オンライン配信費等</t>
    <rPh sb="1" eb="3">
      <t>ドウグ</t>
    </rPh>
    <rPh sb="3" eb="4">
      <t>ヒ</t>
    </rPh>
    <rPh sb="18" eb="20">
      <t>ブタイ</t>
    </rPh>
    <rPh sb="20" eb="22">
      <t>セツエイ</t>
    </rPh>
    <rPh sb="22" eb="23">
      <t>ヒ</t>
    </rPh>
    <rPh sb="26" eb="28">
      <t>キザイ</t>
    </rPh>
    <rPh sb="28" eb="29">
      <t>ヒ</t>
    </rPh>
    <rPh sb="30" eb="33">
      <t>ジンケンヒ</t>
    </rPh>
    <rPh sb="36" eb="38">
      <t>キザイ</t>
    </rPh>
    <rPh sb="38" eb="39">
      <t>ヒ</t>
    </rPh>
    <rPh sb="40" eb="42">
      <t>ジンケン</t>
    </rPh>
    <rPh sb="42" eb="43">
      <t>ヒ</t>
    </rPh>
    <rPh sb="44" eb="46">
      <t>エイゾウ</t>
    </rPh>
    <rPh sb="46" eb="48">
      <t>キザイ</t>
    </rPh>
    <rPh sb="48" eb="49">
      <t>ヒ</t>
    </rPh>
    <rPh sb="50" eb="52">
      <t>ジンケン</t>
    </rPh>
    <rPh sb="52" eb="53">
      <t>ヒ</t>
    </rPh>
    <rPh sb="56" eb="57">
      <t>タ</t>
    </rPh>
    <rPh sb="57" eb="59">
      <t>キザイ</t>
    </rPh>
    <rPh sb="59" eb="60">
      <t>ヒ</t>
    </rPh>
    <rPh sb="61" eb="63">
      <t>ジマク</t>
    </rPh>
    <rPh sb="63" eb="65">
      <t>キザイ</t>
    </rPh>
    <rPh sb="65" eb="66">
      <t>ヒ</t>
    </rPh>
    <rPh sb="73" eb="74">
      <t>ヒ</t>
    </rPh>
    <rPh sb="77" eb="79">
      <t>セイサク</t>
    </rPh>
    <rPh sb="85" eb="87">
      <t>トコヤマ</t>
    </rPh>
    <rPh sb="102" eb="104">
      <t>キザイ</t>
    </rPh>
    <rPh sb="104" eb="106">
      <t>シャクリョウ</t>
    </rPh>
    <rPh sb="115" eb="116">
      <t>トウ</t>
    </rPh>
    <phoneticPr fontId="19"/>
  </si>
  <si>
    <t>謝金</t>
    <rPh sb="0" eb="2">
      <t>シャキン</t>
    </rPh>
    <phoneticPr fontId="19"/>
  </si>
  <si>
    <t>講師謝金、翻訳謝金、通訳謝金、原稿執筆謝金、会場整理員謝金、託児謝金、票券管理スタッフ謝金等</t>
    <rPh sb="0" eb="2">
      <t>コウシ</t>
    </rPh>
    <rPh sb="2" eb="4">
      <t>シャキン</t>
    </rPh>
    <rPh sb="5" eb="7">
      <t>ホンヤク</t>
    </rPh>
    <rPh sb="7" eb="9">
      <t>シャキン</t>
    </rPh>
    <rPh sb="24" eb="26">
      <t>セイリ</t>
    </rPh>
    <rPh sb="26" eb="27">
      <t>イン</t>
    </rPh>
    <rPh sb="27" eb="29">
      <t>シャキン</t>
    </rPh>
    <rPh sb="30" eb="32">
      <t>タクジ</t>
    </rPh>
    <rPh sb="32" eb="34">
      <t>シャキン</t>
    </rPh>
    <rPh sb="35" eb="36">
      <t>ヒョウ</t>
    </rPh>
    <rPh sb="36" eb="37">
      <t>ケン</t>
    </rPh>
    <rPh sb="37" eb="39">
      <t>カンリ</t>
    </rPh>
    <rPh sb="43" eb="45">
      <t>シャキン</t>
    </rPh>
    <rPh sb="45" eb="46">
      <t>トウ</t>
    </rPh>
    <phoneticPr fontId="19"/>
  </si>
  <si>
    <t>会場費</t>
    <rPh sb="0" eb="3">
      <t>カイジョウヒ</t>
    </rPh>
    <phoneticPr fontId="19"/>
  </si>
  <si>
    <t>会場料</t>
    <rPh sb="0" eb="2">
      <t>カイジョウ</t>
    </rPh>
    <phoneticPr fontId="19"/>
  </si>
  <si>
    <t>会場使用料（付帯設備費を含む）、稽古場借料等</t>
    <rPh sb="21" eb="22">
      <t>トウ</t>
    </rPh>
    <phoneticPr fontId="19"/>
  </si>
  <si>
    <t>設営料</t>
    <rPh sb="0" eb="2">
      <t>セツエイ</t>
    </rPh>
    <phoneticPr fontId="19"/>
  </si>
  <si>
    <t>会場設営・撤去費、設営スタッフ費、会場グラフィックス作成費等</t>
    <rPh sb="9" eb="11">
      <t>セツエイ</t>
    </rPh>
    <rPh sb="15" eb="16">
      <t>ヒ</t>
    </rPh>
    <rPh sb="17" eb="19">
      <t>カイジョウ</t>
    </rPh>
    <rPh sb="26" eb="28">
      <t>サクセイ</t>
    </rPh>
    <rPh sb="28" eb="29">
      <t>ヒ</t>
    </rPh>
    <rPh sb="29" eb="30">
      <t>トウ</t>
    </rPh>
    <phoneticPr fontId="19"/>
  </si>
  <si>
    <t>（注）設営料は、劇場・ホール等以外の場所で仮設の会場を設営する経費です。
　　　舞台の設営スタッフ費等は舞台料として計上してください。</t>
    <rPh sb="3" eb="6">
      <t>セツエイリョウ</t>
    </rPh>
    <rPh sb="8" eb="10">
      <t>ゲキジョウ</t>
    </rPh>
    <rPh sb="14" eb="15">
      <t>トウ</t>
    </rPh>
    <rPh sb="15" eb="17">
      <t>イガイ</t>
    </rPh>
    <rPh sb="18" eb="20">
      <t>バショ</t>
    </rPh>
    <rPh sb="21" eb="23">
      <t>カセツ</t>
    </rPh>
    <rPh sb="24" eb="26">
      <t>カイジョウ</t>
    </rPh>
    <rPh sb="27" eb="29">
      <t>セツエイ</t>
    </rPh>
    <rPh sb="31" eb="33">
      <t>ケイヒ</t>
    </rPh>
    <rPh sb="40" eb="42">
      <t>ブタイ</t>
    </rPh>
    <rPh sb="43" eb="45">
      <t>セツエイ</t>
    </rPh>
    <rPh sb="49" eb="50">
      <t>ヒ</t>
    </rPh>
    <rPh sb="50" eb="51">
      <t>トウ</t>
    </rPh>
    <rPh sb="52" eb="55">
      <t>ブタイリョウ</t>
    </rPh>
    <rPh sb="58" eb="60">
      <t>ケイジョウ</t>
    </rPh>
    <phoneticPr fontId="19"/>
  </si>
  <si>
    <t>旅費
運搬費</t>
    <rPh sb="0" eb="2">
      <t>リョヒ</t>
    </rPh>
    <rPh sb="3" eb="6">
      <t>ウンパンヒ</t>
    </rPh>
    <phoneticPr fontId="19"/>
  </si>
  <si>
    <t>運搬料</t>
    <rPh sb="0" eb="2">
      <t>ウンパン</t>
    </rPh>
    <phoneticPr fontId="19"/>
  </si>
  <si>
    <t>道具運搬費、楽器運搬費、作品梱包・運搬費等</t>
    <rPh sb="14" eb="16">
      <t>コンポウ</t>
    </rPh>
    <rPh sb="20" eb="21">
      <t>トウ</t>
    </rPh>
    <phoneticPr fontId="19"/>
  </si>
  <si>
    <t>旅料</t>
    <phoneticPr fontId="19"/>
  </si>
  <si>
    <t>渡航費（燃油特別付加運賃等含む）、交通費、宿泊費、日当（宿泊を伴う場合のみ）等</t>
    <rPh sb="38" eb="39">
      <t>トウ</t>
    </rPh>
    <phoneticPr fontId="19"/>
  </si>
  <si>
    <t>広報
宣伝
記録費</t>
    <rPh sb="0" eb="2">
      <t>コウホウ</t>
    </rPh>
    <rPh sb="3" eb="5">
      <t>センデン</t>
    </rPh>
    <rPh sb="6" eb="9">
      <t>キロクヒ</t>
    </rPh>
    <phoneticPr fontId="19"/>
  </si>
  <si>
    <t>通信料</t>
    <phoneticPr fontId="19"/>
  </si>
  <si>
    <t>案内状送付料等</t>
    <rPh sb="6" eb="7">
      <t>トウ</t>
    </rPh>
    <phoneticPr fontId="19"/>
  </si>
  <si>
    <t>宣伝料</t>
    <phoneticPr fontId="19"/>
  </si>
  <si>
    <t>広告宣伝費、チラシ等デザイン費、入場券等販売手数料、立看板費、特設サイト開設費等</t>
    <rPh sb="9" eb="10">
      <t>トウ</t>
    </rPh>
    <rPh sb="14" eb="15">
      <t>ヒ</t>
    </rPh>
    <rPh sb="31" eb="33">
      <t>トクセツ</t>
    </rPh>
    <rPh sb="36" eb="38">
      <t>カイセツ</t>
    </rPh>
    <rPh sb="38" eb="39">
      <t>ヒ</t>
    </rPh>
    <rPh sb="39" eb="40">
      <t>トウ</t>
    </rPh>
    <phoneticPr fontId="19"/>
  </si>
  <si>
    <t>印刷料</t>
    <rPh sb="0" eb="2">
      <t>インサツ</t>
    </rPh>
    <phoneticPr fontId="19"/>
  </si>
  <si>
    <t>プログラム・パンフレット印刷費、台本印刷費、活動関係資料印刷費、入場券印刷費、チラシ印刷費、ポスター印刷費等</t>
    <rPh sb="16" eb="18">
      <t>ダイホン</t>
    </rPh>
    <rPh sb="18" eb="20">
      <t>インサツ</t>
    </rPh>
    <rPh sb="20" eb="21">
      <t>ヒ</t>
    </rPh>
    <rPh sb="22" eb="23">
      <t>カツ</t>
    </rPh>
    <rPh sb="23" eb="24">
      <t>ドウ</t>
    </rPh>
    <rPh sb="24" eb="26">
      <t>カンケイ</t>
    </rPh>
    <rPh sb="28" eb="30">
      <t>インサツ</t>
    </rPh>
    <rPh sb="30" eb="31">
      <t>ヒ</t>
    </rPh>
    <rPh sb="35" eb="37">
      <t>インサツ</t>
    </rPh>
    <rPh sb="37" eb="38">
      <t>ヒ</t>
    </rPh>
    <rPh sb="42" eb="44">
      <t>インサツ</t>
    </rPh>
    <rPh sb="44" eb="45">
      <t>ヒ</t>
    </rPh>
    <rPh sb="50" eb="52">
      <t>インサツ</t>
    </rPh>
    <rPh sb="52" eb="53">
      <t>ヒ</t>
    </rPh>
    <rPh sb="53" eb="54">
      <t>トウ</t>
    </rPh>
    <phoneticPr fontId="19"/>
  </si>
  <si>
    <t>記録料</t>
    <rPh sb="0" eb="2">
      <t>キロク</t>
    </rPh>
    <phoneticPr fontId="19"/>
  </si>
  <si>
    <t>録画費、録音費、写真費、アーカイブ製作費等</t>
    <rPh sb="17" eb="20">
      <t>セイサクヒ</t>
    </rPh>
    <rPh sb="20" eb="21">
      <t>トウ</t>
    </rPh>
    <phoneticPr fontId="19"/>
  </si>
  <si>
    <t>助成対象外経費
（収支予算書に
記載する経費）</t>
    <rPh sb="0" eb="2">
      <t>ジョセイ</t>
    </rPh>
    <rPh sb="2" eb="4">
      <t>タイショウ</t>
    </rPh>
    <rPh sb="4" eb="5">
      <t>ガイ</t>
    </rPh>
    <rPh sb="5" eb="7">
      <t>ケイヒ</t>
    </rPh>
    <rPh sb="9" eb="11">
      <t>シュウシ</t>
    </rPh>
    <rPh sb="11" eb="14">
      <t>ヨサンショ</t>
    </rPh>
    <rPh sb="16" eb="18">
      <t>キサイ</t>
    </rPh>
    <rPh sb="20" eb="22">
      <t>ケイヒ</t>
    </rPh>
    <phoneticPr fontId="19"/>
  </si>
  <si>
    <t>○有料頒布する公演パンフレット等の作成経費（原稿執筆謝金、印刷費等）</t>
    <rPh sb="1" eb="3">
      <t>ユウリョウ</t>
    </rPh>
    <rPh sb="3" eb="5">
      <t>ハンプ</t>
    </rPh>
    <rPh sb="7" eb="9">
      <t>コウエン</t>
    </rPh>
    <rPh sb="15" eb="16">
      <t>トウ</t>
    </rPh>
    <rPh sb="17" eb="18">
      <t>サク</t>
    </rPh>
    <rPh sb="18" eb="19">
      <t>セイ</t>
    </rPh>
    <rPh sb="19" eb="21">
      <t>ケイヒ</t>
    </rPh>
    <rPh sb="22" eb="24">
      <t>ゲンコウ</t>
    </rPh>
    <rPh sb="24" eb="26">
      <t>シッピツ</t>
    </rPh>
    <rPh sb="26" eb="28">
      <t>シャキン</t>
    </rPh>
    <rPh sb="29" eb="31">
      <t>インサツ</t>
    </rPh>
    <rPh sb="31" eb="32">
      <t>ヒ</t>
    </rPh>
    <rPh sb="32" eb="33">
      <t>トウ</t>
    </rPh>
    <phoneticPr fontId="19"/>
  </si>
  <si>
    <t>○グッズなど物販品等の制作経費</t>
    <rPh sb="6" eb="8">
      <t>ブッパン</t>
    </rPh>
    <rPh sb="8" eb="9">
      <t>ヒン</t>
    </rPh>
    <rPh sb="9" eb="10">
      <t>トウ</t>
    </rPh>
    <rPh sb="11" eb="13">
      <t>セイサク</t>
    </rPh>
    <rPh sb="13" eb="15">
      <t>ケイヒ</t>
    </rPh>
    <phoneticPr fontId="19"/>
  </si>
  <si>
    <t>○コンクール等の賞金</t>
    <rPh sb="6" eb="7">
      <t>トウ</t>
    </rPh>
    <rPh sb="8" eb="10">
      <t>ショウキン</t>
    </rPh>
    <phoneticPr fontId="19"/>
  </si>
  <si>
    <t>○航空･列車運賃の特別料金（ファーストクラス、ビジネスクラス、グリーン料金等）</t>
    <phoneticPr fontId="19"/>
  </si>
  <si>
    <t xml:space="preserve">○自ら設置し又は管理する会場施設・稽古場で行う場合の会場使用料、稽古場使用料 </t>
    <phoneticPr fontId="19"/>
  </si>
  <si>
    <t xml:space="preserve"> </t>
    <phoneticPr fontId="19"/>
  </si>
  <si>
    <t xml:space="preserve">○海外傷害保険、催事（イベント）保険等の各種保険 </t>
    <phoneticPr fontId="19"/>
  </si>
  <si>
    <t>■収支予算書に記載できない経費</t>
    <rPh sb="1" eb="3">
      <t>シュウシ</t>
    </rPh>
    <rPh sb="3" eb="6">
      <t>ヨサンショ</t>
    </rPh>
    <rPh sb="7" eb="9">
      <t>キサイ</t>
    </rPh>
    <rPh sb="13" eb="15">
      <t>ケイヒ</t>
    </rPh>
    <phoneticPr fontId="19"/>
  </si>
  <si>
    <t xml:space="preserve"> ○団体の財産となるものの購入費</t>
    <rPh sb="2" eb="4">
      <t>ダンタイ</t>
    </rPh>
    <rPh sb="5" eb="7">
      <t>ザイサン</t>
    </rPh>
    <rPh sb="13" eb="15">
      <t>コウニュウ</t>
    </rPh>
    <rPh sb="15" eb="16">
      <t>ヒ</t>
    </rPh>
    <phoneticPr fontId="19"/>
  </si>
  <si>
    <t>（美術作品の購入費、楽器購入費、事務機器・事務用品（インク代、用紙代、メモリーカード等）の購入・借用費、CD・書籍等資料購入費等）</t>
    <rPh sb="29" eb="30">
      <t>ダイ</t>
    </rPh>
    <rPh sb="31" eb="34">
      <t>ヨウシダイ</t>
    </rPh>
    <rPh sb="42" eb="43">
      <t>トウ</t>
    </rPh>
    <phoneticPr fontId="19"/>
  </si>
  <si>
    <t xml:space="preserve"> ○事務所の維持費・管理運営費（事務所賃料、職員給与等人件費、ホームページ運用費等）</t>
    <rPh sb="2" eb="4">
      <t>ジム</t>
    </rPh>
    <rPh sb="4" eb="5">
      <t>ショ</t>
    </rPh>
    <rPh sb="6" eb="9">
      <t>イジヒ</t>
    </rPh>
    <rPh sb="10" eb="12">
      <t>カンリ</t>
    </rPh>
    <rPh sb="12" eb="15">
      <t>ウンエイヒ</t>
    </rPh>
    <rPh sb="27" eb="30">
      <t>ジンケンヒ</t>
    </rPh>
    <rPh sb="37" eb="39">
      <t>ウンヨウ</t>
    </rPh>
    <rPh sb="39" eb="40">
      <t>ヒ</t>
    </rPh>
    <rPh sb="40" eb="41">
      <t>トウ</t>
    </rPh>
    <phoneticPr fontId="19"/>
  </si>
  <si>
    <t>※団体が運用しているウェブサイト内のイベントページ等は、記載できません。</t>
    <rPh sb="1" eb="3">
      <t>ダンタイ</t>
    </rPh>
    <rPh sb="4" eb="6">
      <t>ウンヨウ</t>
    </rPh>
    <rPh sb="16" eb="17">
      <t>ナイ</t>
    </rPh>
    <rPh sb="25" eb="26">
      <t>トウ</t>
    </rPh>
    <rPh sb="28" eb="30">
      <t>キサイ</t>
    </rPh>
    <phoneticPr fontId="19"/>
  </si>
  <si>
    <t xml:space="preserve"> ○行政機関・金融機関に支払う手数料（ビザ（査証）取得経費、印紙代、振込手数料、海外送金手数料等）</t>
    <rPh sb="2" eb="4">
      <t>ギョウセイ</t>
    </rPh>
    <rPh sb="4" eb="6">
      <t>キカン</t>
    </rPh>
    <rPh sb="7" eb="9">
      <t>キンユウ</t>
    </rPh>
    <rPh sb="9" eb="11">
      <t>キカン</t>
    </rPh>
    <rPh sb="12" eb="14">
      <t>シハラ</t>
    </rPh>
    <rPh sb="15" eb="17">
      <t>テスウ</t>
    </rPh>
    <rPh sb="17" eb="18">
      <t>リョウ</t>
    </rPh>
    <rPh sb="40" eb="42">
      <t>カイガイ</t>
    </rPh>
    <rPh sb="42" eb="44">
      <t>ソウキン</t>
    </rPh>
    <rPh sb="44" eb="47">
      <t>テスウリョウ</t>
    </rPh>
    <rPh sb="47" eb="48">
      <t>トウ</t>
    </rPh>
    <phoneticPr fontId="19"/>
  </si>
  <si>
    <t xml:space="preserve"> ○飲食に係る経費（取材・打合せ時の飲食代、接待費、交際費、レセプション費、打ち上げ費、ケータリング・弁当類） </t>
    <rPh sb="2" eb="4">
      <t>インショク</t>
    </rPh>
    <rPh sb="5" eb="6">
      <t>カカ</t>
    </rPh>
    <rPh sb="7" eb="9">
      <t>ケイヒ</t>
    </rPh>
    <rPh sb="10" eb="12">
      <t>シュザイ</t>
    </rPh>
    <rPh sb="13" eb="15">
      <t>ウチアワ</t>
    </rPh>
    <rPh sb="16" eb="17">
      <t>ジ</t>
    </rPh>
    <rPh sb="18" eb="21">
      <t>インショクダイ</t>
    </rPh>
    <rPh sb="36" eb="37">
      <t>ヒ</t>
    </rPh>
    <phoneticPr fontId="19"/>
  </si>
  <si>
    <t xml:space="preserve"> ○クラウドファンディング手数料・返礼品経費等</t>
    <rPh sb="13" eb="16">
      <t>テスウリョウ</t>
    </rPh>
    <rPh sb="17" eb="22">
      <t>ヘンレイヒンケイヒ</t>
    </rPh>
    <rPh sb="22" eb="23">
      <t>トウ</t>
    </rPh>
    <phoneticPr fontId="19"/>
  </si>
  <si>
    <t xml:space="preserve"> ○その他（個人への支給品代、記念品代、ガソリン代（※）、電子マネーカードへのチャージ料等） </t>
    <rPh sb="4" eb="5">
      <t>ホカ</t>
    </rPh>
    <rPh sb="44" eb="45">
      <t>トウ</t>
    </rPh>
    <phoneticPr fontId="19"/>
  </si>
  <si>
    <t>※ただし、レンタカーの料金に含まれる場合は対象経費として認められます。</t>
    <rPh sb="11" eb="13">
      <t>リョウキン</t>
    </rPh>
    <rPh sb="14" eb="15">
      <t>フク</t>
    </rPh>
    <rPh sb="18" eb="20">
      <t>バアイ</t>
    </rPh>
    <rPh sb="21" eb="25">
      <t>タイショウケイヒ</t>
    </rPh>
    <rPh sb="28" eb="29">
      <t>ミト</t>
    </rPh>
    <phoneticPr fontId="19"/>
  </si>
  <si>
    <t xml:space="preserve"> ○予備費・雑費等、使途が曖昧な経費 </t>
    <phoneticPr fontId="19"/>
  </si>
  <si>
    <t>＊飲食に係る経費は収支予算書に記載できない経費のため、チケット代金にドリンク代を含んでいる場合は、
　差し引いた額を記載してください。</t>
    <rPh sb="1" eb="3">
      <t>インショク</t>
    </rPh>
    <rPh sb="4" eb="5">
      <t>カカ</t>
    </rPh>
    <rPh sb="6" eb="8">
      <t>ケイヒ</t>
    </rPh>
    <rPh sb="9" eb="14">
      <t>シュウシヨサンショ</t>
    </rPh>
    <rPh sb="15" eb="17">
      <t>キサイ</t>
    </rPh>
    <rPh sb="21" eb="23">
      <t>ケイヒ</t>
    </rPh>
    <rPh sb="31" eb="33">
      <t>ダイキン</t>
    </rPh>
    <rPh sb="38" eb="39">
      <t>ダイ</t>
    </rPh>
    <rPh sb="40" eb="41">
      <t>フク</t>
    </rPh>
    <rPh sb="45" eb="47">
      <t>バアイ</t>
    </rPh>
    <rPh sb="51" eb="52">
      <t>サ</t>
    </rPh>
    <rPh sb="53" eb="54">
      <t>ヒ</t>
    </rPh>
    <rPh sb="56" eb="57">
      <t>ガク</t>
    </rPh>
    <rPh sb="58" eb="60">
      <t>キサイ</t>
    </rPh>
    <phoneticPr fontId="19"/>
  </si>
  <si>
    <t>＊この表に該当しない経費については、別途お問合せください。</t>
    <rPh sb="3" eb="4">
      <t>ヒョウ</t>
    </rPh>
    <rPh sb="5" eb="7">
      <t>ガイトウ</t>
    </rPh>
    <rPh sb="10" eb="12">
      <t>ケイヒ</t>
    </rPh>
    <rPh sb="18" eb="20">
      <t>ベット</t>
    </rPh>
    <rPh sb="21" eb="23">
      <t>トイアワ</t>
    </rPh>
    <phoneticPr fontId="19"/>
  </si>
  <si>
    <t>税抜合計額は、消費税相当額の端数処理の都合上、消費税相当額の少数点以下を切り捨て、（単価の税抜額）×（数量）で計算しています。
単価が10円以下の細目は適切な消費税相当額が算出されないため、
チラシ印刷代等の場合は、1枚当たりの単価ではなく、印刷にかかった経費を1式で計上してください。
（正）60,000円×1式　→　税込金額60,000円　税抜金額54,546円
（誤）6円×10,000部　→　税込金額60,000円　税抜金額60,000円
　　　</t>
    <rPh sb="65" eb="67">
      <t>タンカ</t>
    </rPh>
    <rPh sb="70" eb="71">
      <t>エン</t>
    </rPh>
    <rPh sb="71" eb="73">
      <t>イカ</t>
    </rPh>
    <rPh sb="74" eb="76">
      <t>サイモク</t>
    </rPh>
    <rPh sb="77" eb="79">
      <t>テキセツ</t>
    </rPh>
    <rPh sb="80" eb="86">
      <t>ショウヒゼイソウトウガク</t>
    </rPh>
    <rPh sb="87" eb="89">
      <t>サンシュツ</t>
    </rPh>
    <rPh sb="100" eb="103">
      <t>インサツダイ</t>
    </rPh>
    <rPh sb="103" eb="104">
      <t>トウ</t>
    </rPh>
    <rPh sb="105" eb="107">
      <t>バアイ</t>
    </rPh>
    <rPh sb="110" eb="111">
      <t>マイ</t>
    </rPh>
    <rPh sb="111" eb="112">
      <t>ア</t>
    </rPh>
    <rPh sb="115" eb="117">
      <t>タンカ</t>
    </rPh>
    <rPh sb="122" eb="124">
      <t>インサツ</t>
    </rPh>
    <rPh sb="129" eb="131">
      <t>ケイヒ</t>
    </rPh>
    <rPh sb="133" eb="134">
      <t>シキ</t>
    </rPh>
    <rPh sb="135" eb="137">
      <t>ケイジョウ</t>
    </rPh>
    <rPh sb="147" eb="148">
      <t>セイ</t>
    </rPh>
    <rPh sb="187" eb="188">
      <t>ゴ</t>
    </rPh>
    <rPh sb="190" eb="191">
      <t>エン</t>
    </rPh>
    <rPh sb="198" eb="199">
      <t>ブ</t>
    </rPh>
    <rPh sb="202" eb="204">
      <t>ゼイコミ</t>
    </rPh>
    <rPh sb="204" eb="206">
      <t>キンガク</t>
    </rPh>
    <rPh sb="212" eb="213">
      <t>エン</t>
    </rPh>
    <rPh sb="214" eb="218">
      <t>ゼイヌキキンガク</t>
    </rPh>
    <rPh sb="224" eb="225">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</si>
</sst>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lt;=999]000;[&lt;=9999]000\-00;000\-0000"/>
    <numFmt numFmtId="177" formatCode="yyyy/m"/>
    <numFmt numFmtId="178" formatCode="#,##0_ "/>
    <numFmt numFmtId="179" formatCode="#,##0&quot; 円&quot;"/>
    <numFmt numFmtId="180" formatCode="0_ ;[Red]\-0\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b/>
      <sz val="12"/>
      <name val="游ゴシック"/>
      <family val="3"/>
      <charset val="128"/>
    </font>
    <font>
      <sz val="11"/>
      <name val="游ゴシック"/>
      <family val="3"/>
      <charset val="128"/>
    </font>
    <font>
      <b/>
      <sz val="9"/>
      <name val="游ゴシック"/>
      <family val="3"/>
      <charset val="128"/>
    </font>
    <font>
      <sz val="8"/>
      <name val="游ゴシック"/>
      <family val="3"/>
      <charset val="128"/>
    </font>
    <font>
      <sz val="6"/>
      <name val="游ゴシック"/>
      <family val="3"/>
      <charset val="128"/>
    </font>
    <font>
      <sz val="11"/>
      <color theme="1"/>
      <name val="ＭＳ Ｐゴシック"/>
      <family val="3"/>
      <charset val="128"/>
      <scheme val="minor"/>
    </font>
    <font>
      <sz val="9"/>
      <color theme="1"/>
      <name val="ＭＳ Ｐゴシック"/>
      <family val="3"/>
      <charset val="128"/>
      <scheme val="minor"/>
    </font>
    <font>
      <b/>
      <sz val="12"/>
      <name val="HGPｺﾞｼｯｸM"/>
      <family val="3"/>
      <charset val="128"/>
    </font>
    <font>
      <sz val="10.5"/>
      <name val="游ゴシック"/>
      <family val="3"/>
      <charset val="128"/>
    </font>
    <font>
      <sz val="6"/>
      <name val="ＭＳ Ｐゴシック"/>
      <family val="2"/>
      <charset val="128"/>
      <scheme val="minor"/>
    </font>
    <font>
      <sz val="11"/>
      <color theme="0"/>
      <name val="ＭＳ Ｐゴシック"/>
      <family val="2"/>
      <charset val="128"/>
      <scheme val="minor"/>
    </font>
    <font>
      <sz val="10"/>
      <name val="HGPｺﾞｼｯｸM"/>
      <family val="3"/>
      <charset val="128"/>
    </font>
    <font>
      <b/>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b/>
      <sz val="11"/>
      <name val="ＭＳ Ｐゴシック"/>
      <family val="3"/>
      <charset val="128"/>
      <scheme val="minor"/>
    </font>
    <font>
      <sz val="8"/>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9"/>
      <color rgb="FFFF0000"/>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name val="Calibri"/>
      <family val="3"/>
    </font>
    <font>
      <sz val="9"/>
      <name val="ＭＳ Ｐゴシック"/>
      <family val="3"/>
      <charset val="128"/>
    </font>
    <font>
      <sz val="11"/>
      <name val="HGSｺﾞｼｯｸM"/>
      <family val="3"/>
      <charset val="128"/>
    </font>
    <font>
      <sz val="10"/>
      <name val="HGSｺﾞｼｯｸM"/>
      <family val="3"/>
      <charset val="128"/>
    </font>
    <font>
      <sz val="9"/>
      <name val="HGPｺﾞｼｯｸM"/>
      <family val="3"/>
      <charset val="128"/>
    </font>
    <font>
      <sz val="11"/>
      <name val="HGPｺﾞｼｯｸM"/>
      <family val="3"/>
      <charset val="128"/>
    </font>
    <font>
      <sz val="10"/>
      <color theme="1"/>
      <name val="ＭＳ Ｐゴシック"/>
      <family val="3"/>
      <charset val="128"/>
    </font>
    <font>
      <sz val="10"/>
      <color theme="1"/>
      <name val="ＭＳ Ｐゴシック"/>
      <family val="2"/>
      <charset val="128"/>
      <scheme val="minor"/>
    </font>
    <font>
      <u/>
      <sz val="9"/>
      <name val="游ゴシック"/>
      <family val="3"/>
      <charset val="128"/>
    </font>
    <font>
      <sz val="9"/>
      <color theme="0" tint="-0.14996795556505021"/>
      <name val="游ゴシック"/>
      <family val="3"/>
      <charset val="128"/>
    </font>
    <font>
      <sz val="11"/>
      <color theme="0" tint="-0.14996795556505021"/>
      <name val="游ゴシック"/>
      <family val="3"/>
      <charset val="128"/>
    </font>
    <font>
      <sz val="9"/>
      <color theme="0"/>
      <name val="游ゴシック"/>
      <family val="3"/>
      <charset val="128"/>
    </font>
    <font>
      <b/>
      <sz val="11"/>
      <name val="游ゴシック"/>
      <family val="3"/>
      <charset val="128"/>
    </font>
    <font>
      <b/>
      <sz val="10"/>
      <name val="ＭＳ Ｐゴシック"/>
      <family val="3"/>
      <charset val="128"/>
    </font>
    <font>
      <b/>
      <sz val="10"/>
      <name val="游ゴシック"/>
      <family val="3"/>
      <charset val="128"/>
    </font>
    <font>
      <sz val="10"/>
      <color rgb="FFFF0000"/>
      <name val="ＭＳ Ｐゴシック"/>
      <family val="3"/>
      <charset val="128"/>
      <scheme val="minor"/>
    </font>
    <font>
      <b/>
      <sz val="12"/>
      <name val="ＭＳ Ｐゴシック"/>
      <family val="3"/>
      <charset val="128"/>
    </font>
    <font>
      <b/>
      <sz val="14"/>
      <name val="ＭＳ Ｐゴシック"/>
      <family val="3"/>
      <charset val="128"/>
    </font>
    <font>
      <sz val="9"/>
      <color theme="1"/>
      <name val="游ゴシック"/>
      <family val="3"/>
      <charset val="128"/>
    </font>
    <font>
      <sz val="11"/>
      <color theme="1"/>
      <name val="游ゴシック"/>
      <family val="3"/>
      <charset val="128"/>
    </font>
    <font>
      <b/>
      <sz val="18"/>
      <color theme="1"/>
      <name val="游ゴシック"/>
      <family val="3"/>
      <charset val="128"/>
    </font>
    <font>
      <sz val="10"/>
      <color theme="1"/>
      <name val="游ゴシック"/>
      <family val="3"/>
      <charset val="128"/>
    </font>
    <font>
      <b/>
      <sz val="10"/>
      <color rgb="FFFF0000"/>
      <name val="游ゴシック"/>
      <family val="3"/>
      <charset val="128"/>
    </font>
    <font>
      <sz val="11"/>
      <color rgb="FFFF0000"/>
      <name val="游ゴシック"/>
      <family val="3"/>
      <charset val="128"/>
    </font>
    <font>
      <b/>
      <sz val="9"/>
      <color theme="1"/>
      <name val="游ゴシック"/>
      <family val="3"/>
      <charset val="128"/>
    </font>
    <font>
      <sz val="9"/>
      <color rgb="FF000000"/>
      <name val="游ゴシック"/>
      <family val="3"/>
      <charset val="128"/>
    </font>
    <font>
      <sz val="8"/>
      <color rgb="FFFF0000"/>
      <name val="游ゴシック"/>
      <family val="3"/>
      <charset val="128"/>
    </font>
    <font>
      <sz val="8"/>
      <color theme="1"/>
      <name val="游ゴシック"/>
      <family val="3"/>
      <charset val="128"/>
    </font>
    <font>
      <b/>
      <sz val="12"/>
      <color theme="1"/>
      <name val="游ゴシック"/>
      <family val="3"/>
      <charset val="128"/>
    </font>
    <font>
      <sz val="8"/>
      <color rgb="FF000000"/>
      <name val="游ゴシック"/>
      <family val="3"/>
      <charset val="128"/>
    </font>
    <font>
      <sz val="9"/>
      <color rgb="FFFF0000"/>
      <name val="游ゴシック"/>
      <family val="3"/>
      <charset val="128"/>
    </font>
    <font>
      <sz val="11"/>
      <color rgb="FF000000"/>
      <name val="游ゴシック"/>
      <family val="3"/>
      <charset val="128"/>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CCFF"/>
        <bgColor indexed="64"/>
      </patternFill>
    </fill>
    <fill>
      <patternFill patternType="solid">
        <fgColor theme="8" tint="0.79998168889431442"/>
        <bgColor indexed="64"/>
      </patternFill>
    </fill>
  </fills>
  <borders count="135">
    <border>
      <left/>
      <right/>
      <top/>
      <bottom/>
      <diagonal/>
    </border>
    <border>
      <left style="medium">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dotted">
        <color indexed="64"/>
      </left>
      <right/>
      <top/>
      <bottom/>
      <diagonal/>
    </border>
    <border>
      <left style="dotted">
        <color indexed="64"/>
      </left>
      <right/>
      <top style="hair">
        <color indexed="64"/>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dotted">
        <color rgb="FF000000"/>
      </top>
      <bottom style="dotted">
        <color rgb="FF000000"/>
      </bottom>
      <diagonal/>
    </border>
    <border>
      <left/>
      <right/>
      <top style="dotted">
        <color rgb="FF000000"/>
      </top>
      <bottom style="thin">
        <color indexed="64"/>
      </bottom>
      <diagonal/>
    </border>
    <border>
      <left/>
      <right style="dotted">
        <color indexed="64"/>
      </right>
      <top style="thin">
        <color indexed="64"/>
      </top>
      <bottom style="dotted">
        <color rgb="FF000000"/>
      </bottom>
      <diagonal/>
    </border>
    <border>
      <left style="dotted">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dotted">
        <color indexed="64"/>
      </left>
      <right/>
      <top/>
      <bottom style="hair">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style="medium">
        <color rgb="FFFF0000"/>
      </right>
      <top style="thin">
        <color auto="1"/>
      </top>
      <bottom style="thin">
        <color auto="1"/>
      </bottom>
      <diagonal/>
    </border>
    <border>
      <left style="dotted">
        <color indexed="64"/>
      </left>
      <right style="thin">
        <color auto="1"/>
      </right>
      <top style="dotted">
        <color indexed="64"/>
      </top>
      <bottom style="dotted">
        <color indexed="64"/>
      </bottom>
      <diagonal/>
    </border>
    <border>
      <left style="dotted">
        <color indexed="64"/>
      </left>
      <right style="thin">
        <color auto="1"/>
      </right>
      <top/>
      <bottom style="dotted">
        <color indexed="64"/>
      </bottom>
      <diagonal/>
    </border>
    <border>
      <left style="thin">
        <color indexed="64"/>
      </left>
      <right style="dotted">
        <color indexed="64"/>
      </right>
      <top/>
      <bottom style="thin">
        <color indexed="64"/>
      </bottom>
      <diagonal/>
    </border>
    <border>
      <left style="dotted">
        <color indexed="64"/>
      </left>
      <right style="thin">
        <color auto="1"/>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auto="1"/>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rgb="FF000000"/>
      </right>
      <top style="hair">
        <color indexed="64"/>
      </top>
      <bottom/>
      <diagonal/>
    </border>
    <border>
      <left style="dotted">
        <color indexed="64"/>
      </left>
      <right/>
      <top style="dotted">
        <color indexed="64"/>
      </top>
      <bottom style="dotted">
        <color indexed="64"/>
      </bottom>
      <diagonal/>
    </border>
    <border>
      <left style="dotted">
        <color indexed="64"/>
      </left>
      <right style="dotted">
        <color rgb="FF000000"/>
      </right>
      <top style="dotted">
        <color indexed="64"/>
      </top>
      <bottom style="dotted">
        <color rgb="FF000000"/>
      </bottom>
      <diagonal/>
    </border>
    <border>
      <left style="dotted">
        <color indexed="64"/>
      </left>
      <right style="dotted">
        <color rgb="FF000000"/>
      </right>
      <top style="dotted">
        <color rgb="FF000000"/>
      </top>
      <bottom style="thin">
        <color indexed="64"/>
      </bottom>
      <diagonal/>
    </border>
    <border>
      <left/>
      <right/>
      <top/>
      <bottom style="dotted">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dotted">
        <color rgb="FF000000"/>
      </bottom>
      <diagonal/>
    </border>
    <border>
      <left style="dotted">
        <color indexed="64"/>
      </left>
      <right/>
      <top/>
      <bottom style="dotted">
        <color indexed="64"/>
      </bottom>
      <diagonal/>
    </border>
    <border>
      <left/>
      <right/>
      <top style="dotted">
        <color rgb="FF000000"/>
      </top>
      <bottom/>
      <diagonal/>
    </border>
    <border>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style="dotted">
        <color auto="1"/>
      </left>
      <right style="dotted">
        <color auto="1"/>
      </right>
      <top style="thin">
        <color auto="1"/>
      </top>
      <bottom style="thin">
        <color auto="1"/>
      </bottom>
      <diagonal/>
    </border>
    <border>
      <left/>
      <right style="thin">
        <color indexed="64"/>
      </right>
      <top/>
      <bottom style="dotted">
        <color indexed="64"/>
      </bottom>
      <diagonal/>
    </border>
    <border>
      <left/>
      <right/>
      <top/>
      <bottom style="dotted">
        <color rgb="FF000000"/>
      </bottom>
      <diagonal/>
    </border>
    <border>
      <left style="dotted">
        <color indexed="64"/>
      </left>
      <right/>
      <top style="hair">
        <color indexed="64"/>
      </top>
      <bottom style="thin">
        <color auto="1"/>
      </bottom>
      <diagonal/>
    </border>
    <border>
      <left/>
      <right style="dotted">
        <color indexed="64"/>
      </right>
      <top style="thin">
        <color indexed="64"/>
      </top>
      <bottom/>
      <diagonal/>
    </border>
    <border>
      <left/>
      <right style="dotted">
        <color indexed="64"/>
      </right>
      <top/>
      <bottom/>
      <diagonal/>
    </border>
    <border>
      <left/>
      <right style="dotted">
        <color rgb="FF000000"/>
      </right>
      <top style="dotted">
        <color rgb="FF000000"/>
      </top>
      <bottom style="dotted">
        <color indexed="64"/>
      </bottom>
      <diagonal/>
    </border>
    <border>
      <left/>
      <right style="dotted">
        <color rgb="FF000000"/>
      </right>
      <top style="dotted">
        <color indexed="64"/>
      </top>
      <bottom style="dotted">
        <color indexed="64"/>
      </bottom>
      <diagonal/>
    </border>
    <border>
      <left/>
      <right style="dotted">
        <color rgb="FF000000"/>
      </right>
      <top style="dotted">
        <color indexed="64"/>
      </top>
      <bottom/>
      <diagonal/>
    </border>
    <border>
      <left style="dotted">
        <color indexed="64"/>
      </left>
      <right/>
      <top/>
      <bottom style="medium">
        <color indexed="64"/>
      </bottom>
      <diagonal/>
    </border>
    <border>
      <left/>
      <right style="dotted">
        <color indexed="64"/>
      </right>
      <top style="dotted">
        <color rgb="FF000000"/>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double">
        <color indexed="64"/>
      </bottom>
      <diagonal/>
    </border>
    <border>
      <left style="thin">
        <color auto="1"/>
      </left>
      <right style="thin">
        <color indexed="64"/>
      </right>
      <top style="medium">
        <color auto="1"/>
      </top>
      <bottom style="double">
        <color indexed="64"/>
      </bottom>
      <diagonal/>
    </border>
    <border>
      <left/>
      <right style="medium">
        <color indexed="64"/>
      </right>
      <top style="medium">
        <color auto="1"/>
      </top>
      <bottom style="double">
        <color indexed="64"/>
      </bottom>
      <diagonal/>
    </border>
    <border>
      <left style="medium">
        <color indexed="64"/>
      </left>
      <right style="thin">
        <color indexed="64"/>
      </right>
      <top style="double">
        <color indexed="64"/>
      </top>
      <bottom/>
      <diagonal/>
    </border>
    <border>
      <left style="thin">
        <color auto="1"/>
      </left>
      <right style="thin">
        <color indexed="64"/>
      </right>
      <top/>
      <bottom style="thin">
        <color theme="1"/>
      </bottom>
      <diagonal/>
    </border>
    <border>
      <left/>
      <right style="medium">
        <color indexed="64"/>
      </right>
      <top/>
      <bottom style="thin">
        <color theme="1"/>
      </bottom>
      <diagonal/>
    </border>
    <border>
      <left style="thin">
        <color auto="1"/>
      </left>
      <right style="thin">
        <color indexed="64"/>
      </right>
      <top style="thin">
        <color theme="1"/>
      </top>
      <bottom style="thin">
        <color indexed="64"/>
      </bottom>
      <diagonal/>
    </border>
    <border>
      <left/>
      <right style="medium">
        <color indexed="64"/>
      </right>
      <top style="thin">
        <color theme="1"/>
      </top>
      <bottom style="thin">
        <color indexed="64"/>
      </bottom>
      <diagonal/>
    </border>
    <border>
      <left style="thin">
        <color auto="1"/>
      </left>
      <right style="medium">
        <color auto="1"/>
      </right>
      <top style="thin">
        <color auto="1"/>
      </top>
      <bottom style="thin">
        <color auto="1"/>
      </bottom>
      <diagonal/>
    </border>
    <border>
      <left/>
      <right style="medium">
        <color indexed="64"/>
      </right>
      <top/>
      <bottom/>
      <diagonal/>
    </border>
    <border>
      <left/>
      <right style="medium">
        <color auto="1"/>
      </right>
      <top/>
      <bottom style="thin">
        <color indexed="64"/>
      </bottom>
      <diagonal/>
    </border>
    <border>
      <left style="thin">
        <color auto="1"/>
      </left>
      <right style="thin">
        <color indexed="64"/>
      </right>
      <top style="thin">
        <color theme="1"/>
      </top>
      <bottom style="thin">
        <color theme="1"/>
      </bottom>
      <diagonal/>
    </border>
    <border>
      <left style="medium">
        <color indexed="64"/>
      </left>
      <right style="thin">
        <color indexed="64"/>
      </right>
      <top/>
      <bottom style="medium">
        <color indexed="64"/>
      </bottom>
      <diagonal/>
    </border>
    <border>
      <left style="thin">
        <color auto="1"/>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style="medium">
        <color indexed="64"/>
      </left>
      <right style="thin">
        <color indexed="64"/>
      </right>
      <top style="medium">
        <color indexed="64"/>
      </top>
      <bottom/>
      <diagonal/>
    </border>
    <border>
      <left style="thin">
        <color auto="1"/>
      </left>
      <right style="thin">
        <color indexed="64"/>
      </right>
      <top style="medium">
        <color indexed="64"/>
      </top>
      <bottom style="thin">
        <color theme="1"/>
      </bottom>
      <diagonal/>
    </border>
    <border>
      <left/>
      <right style="medium">
        <color indexed="64"/>
      </right>
      <top style="medium">
        <color indexed="64"/>
      </top>
      <bottom style="thin">
        <color indexed="64"/>
      </bottom>
      <diagonal/>
    </border>
    <border>
      <left style="thin">
        <color auto="1"/>
      </left>
      <right style="thin">
        <color indexed="64"/>
      </right>
      <top style="thin">
        <color theme="1"/>
      </top>
      <bottom/>
      <diagonal/>
    </border>
    <border>
      <left style="thin">
        <color auto="1"/>
      </left>
      <right style="medium">
        <color auto="1"/>
      </right>
      <top style="thin">
        <color auto="1"/>
      </top>
      <bottom/>
      <diagonal/>
    </border>
    <border>
      <left style="thin">
        <color auto="1"/>
      </left>
      <right style="thin">
        <color indexed="64"/>
      </right>
      <top/>
      <bottom style="medium">
        <color indexed="64"/>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style="medium">
        <color auto="1"/>
      </right>
      <top/>
      <bottom style="thin">
        <color auto="1"/>
      </bottom>
      <diagonal/>
    </border>
    <border>
      <left style="thin">
        <color indexed="64"/>
      </left>
      <right style="medium">
        <color indexed="64"/>
      </right>
      <top style="thin">
        <color theme="1"/>
      </top>
      <bottom style="thin">
        <color indexed="64"/>
      </bottom>
      <diagonal/>
    </border>
    <border>
      <left/>
      <right style="medium">
        <color indexed="64"/>
      </right>
      <top style="thin">
        <color theme="1"/>
      </top>
      <bottom style="medium">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1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0" fontId="5" fillId="0" borderId="0">
      <alignment vertical="center"/>
    </xf>
    <xf numFmtId="0" fontId="1" fillId="0" borderId="0">
      <alignment vertical="center"/>
    </xf>
  </cellStyleXfs>
  <cellXfs count="635">
    <xf numFmtId="0" fontId="0" fillId="0" borderId="0" xfId="0">
      <alignment vertical="center"/>
    </xf>
    <xf numFmtId="38" fontId="12" fillId="0" borderId="0" xfId="1" applyFont="1">
      <alignment vertical="center"/>
    </xf>
    <xf numFmtId="38" fontId="9" fillId="0" borderId="0" xfId="1" applyFont="1">
      <alignment vertical="center"/>
    </xf>
    <xf numFmtId="0" fontId="8" fillId="2" borderId="0" xfId="0" applyFont="1" applyFill="1">
      <alignment vertical="center"/>
    </xf>
    <xf numFmtId="0" fontId="6" fillId="2" borderId="0" xfId="0" applyFont="1" applyFill="1">
      <alignment vertical="center"/>
    </xf>
    <xf numFmtId="0" fontId="8" fillId="2" borderId="0" xfId="0" applyFont="1" applyFill="1" applyAlignment="1">
      <alignment horizontal="distributed" vertical="center" justifyLastLine="1"/>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lignment vertical="center"/>
    </xf>
    <xf numFmtId="0" fontId="8" fillId="2" borderId="0" xfId="0" applyFont="1" applyFill="1" applyAlignment="1">
      <alignment horizontal="distributed" vertical="center"/>
    </xf>
    <xf numFmtId="0" fontId="6" fillId="2" borderId="0" xfId="0" applyFont="1" applyFill="1" applyAlignment="1">
      <alignment horizontal="distributed" vertical="center" justifyLastLine="1"/>
    </xf>
    <xf numFmtId="0" fontId="5" fillId="2" borderId="0" xfId="0" applyFont="1" applyFill="1" applyAlignment="1">
      <alignment horizontal="justify" vertical="center" wrapText="1"/>
    </xf>
    <xf numFmtId="3" fontId="21" fillId="0" borderId="31" xfId="4" applyNumberFormat="1" applyFont="1" applyFill="1" applyBorder="1" applyAlignment="1" applyProtection="1">
      <alignment vertical="center"/>
      <protection locked="0"/>
    </xf>
    <xf numFmtId="3" fontId="21" fillId="0" borderId="31" xfId="4" applyNumberFormat="1" applyFont="1" applyFill="1" applyBorder="1" applyAlignment="1" applyProtection="1">
      <alignment horizontal="right" vertical="center"/>
      <protection locked="0"/>
    </xf>
    <xf numFmtId="178" fontId="21" fillId="0" borderId="0" xfId="4" applyNumberFormat="1" applyFont="1" applyFill="1" applyBorder="1" applyAlignment="1" applyProtection="1">
      <alignment horizontal="right" vertical="center"/>
    </xf>
    <xf numFmtId="3" fontId="21" fillId="0" borderId="0" xfId="4" applyNumberFormat="1" applyFont="1" applyFill="1" applyBorder="1" applyAlignment="1" applyProtection="1">
      <alignment vertical="center"/>
    </xf>
    <xf numFmtId="9" fontId="21" fillId="9" borderId="31" xfId="4" applyNumberFormat="1" applyFont="1" applyFill="1" applyBorder="1" applyAlignment="1" applyProtection="1">
      <alignment horizontal="right" vertical="center"/>
    </xf>
    <xf numFmtId="3" fontId="21" fillId="3" borderId="31" xfId="4" applyNumberFormat="1" applyFont="1" applyFill="1" applyBorder="1" applyAlignment="1" applyProtection="1">
      <alignment horizontal="center" vertical="center"/>
    </xf>
    <xf numFmtId="3" fontId="21" fillId="3" borderId="31" xfId="4" applyNumberFormat="1" applyFont="1" applyFill="1" applyBorder="1" applyAlignment="1" applyProtection="1">
      <alignment vertical="center"/>
    </xf>
    <xf numFmtId="3" fontId="21" fillId="3" borderId="31" xfId="4" applyNumberFormat="1" applyFont="1" applyFill="1" applyBorder="1" applyAlignment="1" applyProtection="1">
      <alignment vertical="center" shrinkToFit="1"/>
    </xf>
    <xf numFmtId="3" fontId="17" fillId="0" borderId="0" xfId="4" applyNumberFormat="1" applyFont="1" applyAlignment="1" applyProtection="1">
      <alignment horizontal="left" vertical="center" wrapText="1"/>
    </xf>
    <xf numFmtId="3" fontId="17" fillId="0" borderId="0" xfId="4" applyNumberFormat="1" applyFont="1" applyAlignment="1" applyProtection="1">
      <alignment horizontal="left" vertical="center"/>
    </xf>
    <xf numFmtId="3" fontId="17" fillId="0" borderId="0" xfId="4" applyNumberFormat="1" applyFont="1" applyAlignment="1" applyProtection="1">
      <alignment horizontal="right" vertical="center" wrapText="1"/>
    </xf>
    <xf numFmtId="3" fontId="17" fillId="0" borderId="0" xfId="4" applyNumberFormat="1" applyFont="1" applyBorder="1" applyAlignment="1" applyProtection="1">
      <alignment horizontal="right" vertical="center" wrapText="1"/>
    </xf>
    <xf numFmtId="3" fontId="0" fillId="0" borderId="0" xfId="4" applyNumberFormat="1" applyFont="1" applyAlignment="1" applyProtection="1">
      <alignment horizontal="right" vertical="center"/>
    </xf>
    <xf numFmtId="38" fontId="0" fillId="0" borderId="0" xfId="4" applyFont="1" applyAlignment="1" applyProtection="1">
      <alignment horizontal="right" vertical="center"/>
    </xf>
    <xf numFmtId="3" fontId="21" fillId="0" borderId="0" xfId="4" applyNumberFormat="1" applyFont="1" applyBorder="1" applyAlignment="1" applyProtection="1">
      <alignment horizontal="left" vertical="center"/>
    </xf>
    <xf numFmtId="3" fontId="21" fillId="0" borderId="0" xfId="4" applyNumberFormat="1" applyFont="1" applyBorder="1" applyAlignment="1" applyProtection="1">
      <alignment horizontal="right" vertical="center"/>
    </xf>
    <xf numFmtId="3" fontId="0" fillId="0" borderId="0" xfId="4" applyNumberFormat="1" applyFont="1" applyFill="1" applyAlignment="1" applyProtection="1">
      <alignment horizontal="right" vertical="center"/>
    </xf>
    <xf numFmtId="38" fontId="0" fillId="0" borderId="0" xfId="4" applyFont="1" applyFill="1" applyAlignment="1" applyProtection="1">
      <alignment horizontal="right" vertical="center"/>
    </xf>
    <xf numFmtId="3" fontId="21" fillId="0" borderId="0" xfId="4" applyNumberFormat="1" applyFont="1" applyFill="1" applyBorder="1" applyAlignment="1" applyProtection="1">
      <alignment vertical="top" wrapText="1"/>
    </xf>
    <xf numFmtId="0" fontId="39" fillId="9" borderId="31" xfId="0" applyFont="1" applyFill="1" applyBorder="1">
      <alignment vertical="center"/>
    </xf>
    <xf numFmtId="0" fontId="39" fillId="0" borderId="0" xfId="0" applyFont="1">
      <alignment vertical="center"/>
    </xf>
    <xf numFmtId="0" fontId="39" fillId="0" borderId="31" xfId="0" applyFont="1" applyBorder="1" applyProtection="1">
      <alignment vertical="center"/>
      <protection locked="0"/>
    </xf>
    <xf numFmtId="14" fontId="21" fillId="0" borderId="31" xfId="4" applyNumberFormat="1" applyFont="1" applyFill="1" applyBorder="1" applyAlignment="1" applyProtection="1">
      <alignment vertical="center"/>
      <protection locked="0"/>
    </xf>
    <xf numFmtId="3" fontId="21" fillId="0" borderId="31" xfId="4" applyNumberFormat="1" applyFont="1" applyFill="1" applyBorder="1" applyAlignment="1" applyProtection="1">
      <alignment vertical="center" shrinkToFit="1"/>
      <protection locked="0"/>
    </xf>
    <xf numFmtId="3" fontId="4" fillId="0" borderId="0" xfId="5" applyNumberFormat="1">
      <alignment vertical="center"/>
    </xf>
    <xf numFmtId="3" fontId="0" fillId="0" borderId="0" xfId="4" applyNumberFormat="1" applyFont="1" applyFill="1" applyBorder="1" applyAlignment="1" applyProtection="1">
      <alignment horizontal="right" vertical="center"/>
    </xf>
    <xf numFmtId="3" fontId="4" fillId="0" borderId="0" xfId="5" applyNumberFormat="1" applyAlignment="1">
      <alignment horizontal="right" vertical="center"/>
    </xf>
    <xf numFmtId="38" fontId="0" fillId="0" borderId="0" xfId="4" applyFont="1" applyFill="1" applyBorder="1" applyAlignment="1" applyProtection="1">
      <alignment horizontal="right" vertical="center"/>
    </xf>
    <xf numFmtId="0" fontId="4" fillId="0" borderId="0" xfId="5">
      <alignment vertical="center"/>
    </xf>
    <xf numFmtId="3" fontId="25" fillId="0" borderId="0" xfId="5" applyNumberFormat="1" applyFont="1">
      <alignment vertical="center"/>
    </xf>
    <xf numFmtId="38" fontId="0" fillId="0" borderId="0" xfId="4" applyFont="1" applyFill="1" applyBorder="1" applyAlignment="1" applyProtection="1">
      <alignment horizontal="center" vertical="center"/>
    </xf>
    <xf numFmtId="0" fontId="33" fillId="0" borderId="0" xfId="5" applyFont="1">
      <alignment vertical="center"/>
    </xf>
    <xf numFmtId="0" fontId="4" fillId="0" borderId="0" xfId="5" applyAlignment="1">
      <alignment horizontal="right" vertical="center"/>
    </xf>
    <xf numFmtId="3" fontId="4" fillId="3" borderId="18" xfId="5" applyNumberFormat="1" applyFill="1" applyBorder="1">
      <alignment vertical="center"/>
    </xf>
    <xf numFmtId="3" fontId="22" fillId="6" borderId="15" xfId="4" applyNumberFormat="1" applyFont="1" applyFill="1" applyBorder="1" applyAlignment="1" applyProtection="1">
      <alignment horizontal="right" vertical="center"/>
    </xf>
    <xf numFmtId="38" fontId="29" fillId="0" borderId="0" xfId="4" applyFont="1" applyFill="1" applyBorder="1" applyAlignment="1" applyProtection="1">
      <alignment horizontal="right" vertical="center"/>
    </xf>
    <xf numFmtId="3" fontId="4" fillId="3" borderId="15" xfId="5" applyNumberFormat="1" applyFill="1" applyBorder="1">
      <alignment vertical="center"/>
    </xf>
    <xf numFmtId="3" fontId="0" fillId="3" borderId="15" xfId="4" applyNumberFormat="1" applyFont="1" applyFill="1" applyBorder="1" applyAlignment="1" applyProtection="1">
      <alignment horizontal="right" vertical="center"/>
    </xf>
    <xf numFmtId="3" fontId="22" fillId="3" borderId="15" xfId="5" applyNumberFormat="1" applyFont="1" applyFill="1" applyBorder="1" applyAlignment="1">
      <alignment horizontal="right" vertical="center"/>
    </xf>
    <xf numFmtId="0" fontId="22" fillId="3" borderId="15" xfId="5" applyFont="1" applyFill="1" applyBorder="1" applyAlignment="1">
      <alignment horizontal="right" vertical="center"/>
    </xf>
    <xf numFmtId="9" fontId="0" fillId="0" borderId="0" xfId="6" applyFont="1" applyAlignment="1" applyProtection="1">
      <alignment horizontal="right" vertical="center"/>
    </xf>
    <xf numFmtId="3" fontId="20" fillId="0" borderId="0" xfId="4" applyNumberFormat="1" applyFont="1" applyFill="1" applyBorder="1" applyAlignment="1" applyProtection="1">
      <alignment horizontal="right" vertical="center"/>
    </xf>
    <xf numFmtId="3" fontId="31" fillId="0" borderId="0" xfId="4" applyNumberFormat="1" applyFont="1" applyFill="1" applyBorder="1" applyAlignment="1" applyProtection="1">
      <alignment horizontal="center" vertical="center" shrinkToFit="1"/>
    </xf>
    <xf numFmtId="3" fontId="29" fillId="0" borderId="0" xfId="4" applyNumberFormat="1" applyFont="1" applyFill="1" applyBorder="1" applyAlignment="1" applyProtection="1">
      <alignment horizontal="right" vertical="center"/>
    </xf>
    <xf numFmtId="38" fontId="23" fillId="0" borderId="0" xfId="1" applyFont="1" applyAlignment="1" applyProtection="1">
      <alignment horizontal="left" vertical="center"/>
    </xf>
    <xf numFmtId="3" fontId="0" fillId="3" borderId="19" xfId="4" applyNumberFormat="1" applyFont="1" applyFill="1" applyBorder="1" applyAlignment="1" applyProtection="1">
      <alignment horizontal="right" vertical="center"/>
    </xf>
    <xf numFmtId="38" fontId="20" fillId="0" borderId="0" xfId="4" applyFont="1" applyFill="1" applyBorder="1" applyAlignment="1" applyProtection="1">
      <alignment horizontal="center" vertical="center"/>
    </xf>
    <xf numFmtId="3" fontId="0" fillId="7" borderId="47" xfId="6" applyNumberFormat="1" applyFont="1" applyFill="1" applyBorder="1" applyAlignment="1" applyProtection="1">
      <alignment horizontal="right" vertical="center"/>
    </xf>
    <xf numFmtId="3" fontId="0" fillId="5" borderId="25" xfId="4" applyNumberFormat="1" applyFont="1" applyFill="1" applyBorder="1" applyAlignment="1" applyProtection="1">
      <alignment horizontal="right" vertical="center"/>
    </xf>
    <xf numFmtId="3" fontId="0" fillId="5" borderId="47" xfId="4" applyNumberFormat="1" applyFont="1" applyFill="1" applyBorder="1" applyAlignment="1" applyProtection="1">
      <alignment horizontal="right" vertical="center"/>
    </xf>
    <xf numFmtId="0" fontId="41" fillId="3" borderId="31" xfId="5" applyFont="1" applyFill="1" applyBorder="1" applyAlignment="1">
      <alignment horizontal="right" vertical="center"/>
    </xf>
    <xf numFmtId="3" fontId="4" fillId="12" borderId="15" xfId="5" applyNumberFormat="1" applyFill="1" applyBorder="1" applyAlignment="1">
      <alignment horizontal="right" vertical="center"/>
    </xf>
    <xf numFmtId="3" fontId="4" fillId="12" borderId="15" xfId="5" applyNumberFormat="1" applyFill="1" applyBorder="1">
      <alignment vertical="center"/>
    </xf>
    <xf numFmtId="3" fontId="0" fillId="12" borderId="15" xfId="4" applyNumberFormat="1" applyFont="1" applyFill="1" applyBorder="1" applyAlignment="1" applyProtection="1">
      <alignment horizontal="right" vertical="center"/>
    </xf>
    <xf numFmtId="3" fontId="21" fillId="5" borderId="31" xfId="4" applyNumberFormat="1" applyFont="1" applyFill="1" applyBorder="1" applyAlignment="1" applyProtection="1">
      <alignment horizontal="center" vertical="center"/>
    </xf>
    <xf numFmtId="38" fontId="12" fillId="0" borderId="0" xfId="1" applyFont="1" applyBorder="1">
      <alignment vertical="center"/>
    </xf>
    <xf numFmtId="38" fontId="9" fillId="0" borderId="0" xfId="1" applyFont="1" applyBorder="1">
      <alignment vertical="center"/>
    </xf>
    <xf numFmtId="0" fontId="8" fillId="2" borderId="53" xfId="0" applyFont="1" applyFill="1" applyBorder="1" applyAlignment="1" applyProtection="1">
      <alignment horizontal="center" vertical="center" wrapText="1"/>
      <protection locked="0"/>
    </xf>
    <xf numFmtId="0" fontId="8" fillId="2" borderId="0" xfId="0" applyFont="1" applyFill="1" applyAlignment="1">
      <alignment horizontal="right"/>
    </xf>
    <xf numFmtId="0" fontId="8" fillId="0" borderId="0" xfId="0" applyFont="1" applyAlignment="1">
      <alignment horizontal="right" wrapText="1"/>
    </xf>
    <xf numFmtId="0" fontId="8" fillId="2" borderId="31" xfId="0" applyFont="1" applyFill="1" applyBorder="1">
      <alignment vertical="center"/>
    </xf>
    <xf numFmtId="0" fontId="9" fillId="2" borderId="31" xfId="0" applyFont="1" applyFill="1" applyBorder="1" applyAlignment="1">
      <alignment horizontal="center" vertical="center"/>
    </xf>
    <xf numFmtId="14" fontId="21" fillId="0" borderId="31" xfId="4" applyNumberFormat="1" applyFont="1" applyFill="1" applyBorder="1" applyAlignment="1" applyProtection="1">
      <alignment horizontal="center" vertical="center"/>
      <protection locked="0"/>
    </xf>
    <xf numFmtId="3" fontId="16" fillId="8" borderId="35" xfId="5" applyNumberFormat="1" applyFont="1" applyFill="1" applyBorder="1" applyAlignment="1" applyProtection="1">
      <alignment vertical="center" shrinkToFit="1"/>
      <protection locked="0"/>
    </xf>
    <xf numFmtId="3" fontId="35" fillId="8" borderId="35" xfId="4" applyNumberFormat="1" applyFont="1" applyFill="1" applyBorder="1" applyAlignment="1" applyProtection="1">
      <alignment horizontal="right" vertical="center" shrinkToFit="1"/>
      <protection locked="0"/>
    </xf>
    <xf numFmtId="3" fontId="16" fillId="8" borderId="35" xfId="5" applyNumberFormat="1" applyFont="1" applyFill="1" applyBorder="1" applyAlignment="1" applyProtection="1">
      <alignment horizontal="right" vertical="center" shrinkToFit="1"/>
      <protection locked="0"/>
    </xf>
    <xf numFmtId="3" fontId="16" fillId="8" borderId="35" xfId="1" applyNumberFormat="1" applyFont="1" applyFill="1" applyBorder="1" applyAlignment="1" applyProtection="1">
      <alignment horizontal="right" vertical="center" shrinkToFit="1"/>
      <protection locked="0"/>
    </xf>
    <xf numFmtId="3" fontId="16" fillId="0" borderId="42" xfId="5" applyNumberFormat="1" applyFont="1" applyBorder="1" applyAlignment="1" applyProtection="1">
      <alignment vertical="center" shrinkToFit="1"/>
      <protection locked="0"/>
    </xf>
    <xf numFmtId="3" fontId="35" fillId="0" borderId="42" xfId="4" applyNumberFormat="1" applyFont="1" applyFill="1" applyBorder="1" applyAlignment="1" applyProtection="1">
      <alignment horizontal="right" vertical="center" shrinkToFit="1"/>
      <protection locked="0"/>
    </xf>
    <xf numFmtId="3" fontId="16" fillId="0" borderId="42" xfId="5" applyNumberFormat="1" applyFont="1" applyBorder="1" applyAlignment="1" applyProtection="1">
      <alignment horizontal="right" vertical="center" shrinkToFit="1"/>
      <protection locked="0"/>
    </xf>
    <xf numFmtId="9" fontId="35" fillId="10" borderId="44" xfId="6" applyFont="1" applyFill="1" applyBorder="1" applyAlignment="1" applyProtection="1">
      <alignment horizontal="right" vertical="center" shrinkToFit="1"/>
      <protection locked="0"/>
    </xf>
    <xf numFmtId="3" fontId="16" fillId="0" borderId="35" xfId="5" applyNumberFormat="1" applyFont="1" applyBorder="1" applyAlignment="1" applyProtection="1">
      <alignment vertical="center" shrinkToFit="1"/>
      <protection locked="0"/>
    </xf>
    <xf numFmtId="3" fontId="35" fillId="0" borderId="35" xfId="4" applyNumberFormat="1" applyFont="1" applyFill="1" applyBorder="1" applyAlignment="1" applyProtection="1">
      <alignment horizontal="right" vertical="center" shrinkToFit="1"/>
      <protection locked="0"/>
    </xf>
    <xf numFmtId="3" fontId="16" fillId="0" borderId="35" xfId="5" applyNumberFormat="1" applyFont="1" applyBorder="1" applyAlignment="1" applyProtection="1">
      <alignment horizontal="right" vertical="center" shrinkToFit="1"/>
      <protection locked="0"/>
    </xf>
    <xf numFmtId="9" fontId="35" fillId="10" borderId="46" xfId="6" applyFont="1" applyFill="1" applyBorder="1" applyAlignment="1" applyProtection="1">
      <alignment horizontal="right" vertical="center" shrinkToFit="1"/>
      <protection locked="0"/>
    </xf>
    <xf numFmtId="3" fontId="16" fillId="0" borderId="48" xfId="5" applyNumberFormat="1" applyFont="1" applyBorder="1" applyAlignment="1" applyProtection="1">
      <alignment vertical="center" shrinkToFit="1"/>
      <protection locked="0"/>
    </xf>
    <xf numFmtId="3" fontId="35" fillId="0" borderId="48" xfId="4" applyNumberFormat="1" applyFont="1" applyFill="1" applyBorder="1" applyAlignment="1" applyProtection="1">
      <alignment horizontal="right" vertical="center" shrinkToFit="1"/>
      <protection locked="0"/>
    </xf>
    <xf numFmtId="3" fontId="16" fillId="0" borderId="48" xfId="5" applyNumberFormat="1" applyFont="1" applyBorder="1" applyAlignment="1" applyProtection="1">
      <alignment horizontal="right" vertical="center" shrinkToFit="1"/>
      <protection locked="0"/>
    </xf>
    <xf numFmtId="9" fontId="35" fillId="10" borderId="49" xfId="6" applyFont="1" applyFill="1" applyBorder="1" applyAlignment="1" applyProtection="1">
      <alignment horizontal="right" vertical="center" shrinkToFit="1"/>
      <protection locked="0"/>
    </xf>
    <xf numFmtId="3" fontId="16" fillId="8" borderId="34" xfId="5" applyNumberFormat="1" applyFont="1" applyFill="1" applyBorder="1" applyAlignment="1" applyProtection="1">
      <alignment vertical="center" shrinkToFit="1"/>
      <protection locked="0"/>
    </xf>
    <xf numFmtId="3" fontId="35" fillId="8" borderId="34" xfId="4" applyNumberFormat="1" applyFont="1" applyFill="1" applyBorder="1" applyAlignment="1" applyProtection="1">
      <alignment horizontal="right" vertical="center" shrinkToFit="1"/>
      <protection locked="0"/>
    </xf>
    <xf numFmtId="3" fontId="16" fillId="8" borderId="34" xfId="5" applyNumberFormat="1" applyFont="1" applyFill="1" applyBorder="1" applyAlignment="1" applyProtection="1">
      <alignment horizontal="right" vertical="center" shrinkToFit="1"/>
      <protection locked="0"/>
    </xf>
    <xf numFmtId="0" fontId="36" fillId="5" borderId="31" xfId="0" applyFont="1" applyFill="1" applyBorder="1">
      <alignment vertical="center"/>
    </xf>
    <xf numFmtId="3" fontId="24" fillId="5" borderId="31" xfId="0" applyNumberFormat="1" applyFont="1" applyFill="1" applyBorder="1">
      <alignment vertical="center"/>
    </xf>
    <xf numFmtId="3" fontId="21" fillId="5" borderId="31" xfId="4" applyNumberFormat="1" applyFont="1" applyFill="1" applyBorder="1" applyAlignment="1" applyProtection="1">
      <alignment vertical="center"/>
    </xf>
    <xf numFmtId="3" fontId="21" fillId="5" borderId="31" xfId="4" applyNumberFormat="1" applyFont="1" applyFill="1" applyBorder="1" applyAlignment="1" applyProtection="1">
      <alignment horizontal="right" vertical="center"/>
    </xf>
    <xf numFmtId="9" fontId="21" fillId="5" borderId="31" xfId="4" applyNumberFormat="1" applyFont="1" applyFill="1" applyBorder="1" applyAlignment="1" applyProtection="1">
      <alignment horizontal="right" vertical="center"/>
    </xf>
    <xf numFmtId="0" fontId="39" fillId="5" borderId="31" xfId="0" applyFont="1" applyFill="1" applyBorder="1">
      <alignment vertical="center"/>
    </xf>
    <xf numFmtId="14" fontId="8" fillId="5" borderId="56" xfId="0" applyNumberFormat="1" applyFont="1" applyFill="1" applyBorder="1" applyAlignment="1">
      <alignment horizontal="center" vertical="center" wrapText="1"/>
    </xf>
    <xf numFmtId="0" fontId="2" fillId="0" borderId="0" xfId="7">
      <alignment vertical="center"/>
    </xf>
    <xf numFmtId="3" fontId="2" fillId="0" borderId="0" xfId="7" applyNumberFormat="1">
      <alignment vertical="center"/>
    </xf>
    <xf numFmtId="0" fontId="2" fillId="3" borderId="49" xfId="7" applyFill="1" applyBorder="1">
      <alignment vertical="center"/>
    </xf>
    <xf numFmtId="3" fontId="16" fillId="0" borderId="0" xfId="7" applyNumberFormat="1" applyFont="1" applyAlignment="1">
      <alignment vertical="center" wrapText="1" shrinkToFit="1"/>
    </xf>
    <xf numFmtId="3" fontId="2" fillId="0" borderId="0" xfId="7" applyNumberFormat="1" applyAlignment="1">
      <alignment horizontal="right" vertical="center"/>
    </xf>
    <xf numFmtId="3" fontId="32" fillId="3" borderId="15" xfId="7" applyNumberFormat="1" applyFont="1" applyFill="1" applyBorder="1" applyAlignment="1">
      <alignment vertical="center" wrapText="1" shrinkToFit="1"/>
    </xf>
    <xf numFmtId="3" fontId="16" fillId="8" borderId="13" xfId="5" applyNumberFormat="1" applyFont="1" applyFill="1" applyBorder="1" applyAlignment="1" applyProtection="1">
      <alignment vertical="center" shrinkToFit="1"/>
      <protection locked="0"/>
    </xf>
    <xf numFmtId="3" fontId="32" fillId="3" borderId="41" xfId="7" applyNumberFormat="1" applyFont="1" applyFill="1" applyBorder="1" applyAlignment="1">
      <alignment horizontal="center" vertical="center"/>
    </xf>
    <xf numFmtId="3" fontId="16" fillId="3" borderId="6" xfId="7" applyNumberFormat="1" applyFont="1" applyFill="1" applyBorder="1" applyAlignment="1">
      <alignment horizontal="center" vertical="center" shrinkToFit="1"/>
    </xf>
    <xf numFmtId="0" fontId="2" fillId="3" borderId="47" xfId="7" applyFill="1" applyBorder="1">
      <alignment vertical="center"/>
    </xf>
    <xf numFmtId="0" fontId="2" fillId="0" borderId="0" xfId="7" applyAlignment="1">
      <alignment horizontal="right" vertical="center"/>
    </xf>
    <xf numFmtId="3" fontId="22" fillId="6" borderId="14" xfId="7" applyNumberFormat="1" applyFont="1" applyFill="1" applyBorder="1">
      <alignment vertical="center"/>
    </xf>
    <xf numFmtId="3" fontId="22" fillId="6" borderId="15" xfId="7" applyNumberFormat="1" applyFont="1" applyFill="1" applyBorder="1">
      <alignment vertical="center"/>
    </xf>
    <xf numFmtId="3" fontId="22" fillId="6" borderId="15" xfId="7" applyNumberFormat="1" applyFont="1" applyFill="1" applyBorder="1" applyAlignment="1">
      <alignment horizontal="right" vertical="center"/>
    </xf>
    <xf numFmtId="3" fontId="32" fillId="3" borderId="38" xfId="5" applyNumberFormat="1" applyFont="1" applyFill="1" applyBorder="1" applyAlignment="1">
      <alignment horizontal="right" vertical="center"/>
    </xf>
    <xf numFmtId="14" fontId="21" fillId="0" borderId="16" xfId="4" applyNumberFormat="1" applyFont="1" applyFill="1" applyBorder="1" applyAlignment="1" applyProtection="1">
      <alignment horizontal="center" vertical="center"/>
      <protection locked="0"/>
    </xf>
    <xf numFmtId="3" fontId="16" fillId="8" borderId="39" xfId="5" applyNumberFormat="1" applyFont="1" applyFill="1" applyBorder="1" applyAlignment="1" applyProtection="1">
      <alignment horizontal="right" vertical="center"/>
      <protection locked="0"/>
    </xf>
    <xf numFmtId="3" fontId="16" fillId="8" borderId="40" xfId="5" applyNumberFormat="1" applyFont="1" applyFill="1" applyBorder="1" applyAlignment="1" applyProtection="1">
      <alignment horizontal="right" vertical="center"/>
      <protection locked="0"/>
    </xf>
    <xf numFmtId="3" fontId="18" fillId="5" borderId="31" xfId="0" applyNumberFormat="1" applyFont="1" applyFill="1" applyBorder="1" applyAlignment="1">
      <alignment vertical="center" wrapText="1"/>
    </xf>
    <xf numFmtId="3" fontId="18" fillId="0" borderId="31" xfId="0" applyNumberFormat="1" applyFont="1" applyBorder="1" applyAlignment="1" applyProtection="1">
      <alignment vertical="center" wrapText="1"/>
      <protection locked="0"/>
    </xf>
    <xf numFmtId="14" fontId="8" fillId="5" borderId="62" xfId="0" applyNumberFormat="1" applyFont="1" applyFill="1" applyBorder="1" applyAlignment="1">
      <alignment horizontal="center" vertical="center" wrapText="1"/>
    </xf>
    <xf numFmtId="14" fontId="8" fillId="5" borderId="63" xfId="0" applyNumberFormat="1" applyFont="1" applyFill="1" applyBorder="1" applyAlignment="1">
      <alignment horizontal="center" vertical="center" wrapText="1"/>
    </xf>
    <xf numFmtId="14" fontId="8" fillId="5" borderId="64" xfId="0" applyNumberFormat="1" applyFont="1" applyFill="1" applyBorder="1" applyAlignment="1">
      <alignment horizontal="center" vertical="center" wrapText="1"/>
    </xf>
    <xf numFmtId="0" fontId="8" fillId="0" borderId="66" xfId="0" applyFont="1" applyBorder="1" applyAlignment="1" applyProtection="1">
      <alignment horizontal="center" vertical="center" wrapText="1"/>
      <protection locked="0"/>
    </xf>
    <xf numFmtId="14" fontId="8" fillId="0" borderId="66" xfId="0" applyNumberFormat="1" applyFont="1" applyBorder="1" applyAlignment="1" applyProtection="1">
      <alignment horizontal="center" vertical="center" wrapText="1"/>
      <protection locked="0"/>
    </xf>
    <xf numFmtId="14" fontId="8" fillId="0" borderId="67" xfId="0" applyNumberFormat="1" applyFont="1" applyBorder="1" applyAlignment="1" applyProtection="1">
      <alignment horizontal="center" vertical="center" wrapText="1"/>
      <protection locked="0"/>
    </xf>
    <xf numFmtId="3" fontId="21" fillId="0" borderId="16" xfId="4" applyNumberFormat="1" applyFont="1" applyFill="1" applyBorder="1" applyAlignment="1" applyProtection="1">
      <alignment vertical="center"/>
      <protection locked="0"/>
    </xf>
    <xf numFmtId="0" fontId="36" fillId="5" borderId="16" xfId="0" applyFont="1" applyFill="1" applyBorder="1">
      <alignment vertical="center"/>
    </xf>
    <xf numFmtId="9" fontId="37" fillId="5" borderId="16" xfId="4" applyNumberFormat="1" applyFont="1" applyFill="1" applyBorder="1" applyAlignment="1" applyProtection="1">
      <alignment vertical="center"/>
    </xf>
    <xf numFmtId="3" fontId="16" fillId="8" borderId="77" xfId="7" applyNumberFormat="1" applyFont="1" applyFill="1" applyBorder="1" applyAlignment="1" applyProtection="1">
      <alignment horizontal="right" vertical="center" shrinkToFit="1"/>
      <protection locked="0"/>
    </xf>
    <xf numFmtId="3" fontId="32" fillId="3" borderId="38" xfId="5" applyNumberFormat="1" applyFont="1" applyFill="1" applyBorder="1">
      <alignment vertical="center"/>
    </xf>
    <xf numFmtId="3" fontId="16" fillId="8" borderId="39" xfId="7" applyNumberFormat="1" applyFont="1" applyFill="1" applyBorder="1" applyAlignment="1" applyProtection="1">
      <alignment vertical="center" shrinkToFit="1"/>
      <protection locked="0"/>
    </xf>
    <xf numFmtId="3" fontId="16" fillId="8" borderId="78" xfId="5" applyNumberFormat="1" applyFont="1" applyFill="1" applyBorder="1" applyAlignment="1" applyProtection="1">
      <alignment vertical="center" wrapText="1" shrinkToFit="1"/>
      <protection locked="0"/>
    </xf>
    <xf numFmtId="3" fontId="16" fillId="8" borderId="79" xfId="5" applyNumberFormat="1" applyFont="1" applyFill="1" applyBorder="1" applyAlignment="1" applyProtection="1">
      <alignment vertical="center" wrapText="1" shrinkToFit="1"/>
      <protection locked="0"/>
    </xf>
    <xf numFmtId="0" fontId="4" fillId="3" borderId="49" xfId="5" applyFill="1" applyBorder="1">
      <alignment vertical="center"/>
    </xf>
    <xf numFmtId="3" fontId="38" fillId="0" borderId="0" xfId="4" applyNumberFormat="1" applyFont="1" applyFill="1" applyBorder="1" applyAlignment="1" applyProtection="1">
      <alignment vertical="center" wrapText="1"/>
    </xf>
    <xf numFmtId="3" fontId="38" fillId="0" borderId="0" xfId="4" applyNumberFormat="1" applyFont="1" applyFill="1" applyBorder="1" applyAlignment="1" applyProtection="1">
      <alignment vertical="top" wrapText="1"/>
    </xf>
    <xf numFmtId="3" fontId="16" fillId="8" borderId="24" xfId="5" applyNumberFormat="1" applyFont="1" applyFill="1" applyBorder="1" applyAlignment="1" applyProtection="1">
      <alignment vertical="center" shrinkToFit="1"/>
      <protection locked="0"/>
    </xf>
    <xf numFmtId="3" fontId="16" fillId="8" borderId="4" xfId="5" applyNumberFormat="1" applyFont="1" applyFill="1" applyBorder="1" applyAlignment="1" applyProtection="1">
      <alignment vertical="center" shrinkToFit="1"/>
      <protection locked="0"/>
    </xf>
    <xf numFmtId="9" fontId="21" fillId="5" borderId="31" xfId="4" applyNumberFormat="1" applyFont="1" applyFill="1" applyBorder="1" applyAlignment="1" applyProtection="1">
      <alignment vertical="center"/>
    </xf>
    <xf numFmtId="0" fontId="11" fillId="0" borderId="0" xfId="0" applyFont="1">
      <alignment vertical="center"/>
    </xf>
    <xf numFmtId="38" fontId="9" fillId="3" borderId="31" xfId="1" applyFont="1" applyFill="1" applyBorder="1" applyAlignment="1">
      <alignment horizontal="center" vertical="center"/>
    </xf>
    <xf numFmtId="38" fontId="9" fillId="3" borderId="10" xfId="1" applyFont="1" applyFill="1" applyBorder="1" applyAlignment="1">
      <alignment horizontal="center" vertical="center" shrinkToFit="1"/>
    </xf>
    <xf numFmtId="0" fontId="8" fillId="0" borderId="0" xfId="0" applyFont="1" applyAlignment="1" applyProtection="1">
      <alignment horizontal="center" vertical="center" wrapText="1"/>
      <protection locked="0"/>
    </xf>
    <xf numFmtId="0" fontId="8" fillId="3" borderId="50" xfId="0" applyFont="1" applyFill="1" applyBorder="1" applyAlignment="1">
      <alignment horizontal="center" vertical="center" wrapText="1"/>
    </xf>
    <xf numFmtId="3" fontId="4" fillId="0" borderId="2" xfId="5" applyNumberFormat="1" applyBorder="1">
      <alignment vertical="center"/>
    </xf>
    <xf numFmtId="3" fontId="32" fillId="3" borderId="0" xfId="0" applyNumberFormat="1" applyFont="1" applyFill="1" applyAlignment="1">
      <alignment horizontal="center" vertical="center"/>
    </xf>
    <xf numFmtId="3" fontId="32" fillId="3" borderId="34" xfId="0" applyNumberFormat="1" applyFont="1" applyFill="1" applyBorder="1" applyAlignment="1">
      <alignment horizontal="center" vertical="center"/>
    </xf>
    <xf numFmtId="3" fontId="40" fillId="3" borderId="34" xfId="0" applyNumberFormat="1" applyFont="1" applyFill="1" applyBorder="1" applyAlignment="1">
      <alignment horizontal="center" vertical="center"/>
    </xf>
    <xf numFmtId="3" fontId="6" fillId="3" borderId="49" xfId="4" applyNumberFormat="1" applyFont="1" applyFill="1" applyBorder="1" applyAlignment="1" applyProtection="1">
      <alignment horizontal="center" vertical="center"/>
    </xf>
    <xf numFmtId="3" fontId="16" fillId="3" borderId="23" xfId="7" applyNumberFormat="1" applyFont="1" applyFill="1" applyBorder="1" applyAlignment="1">
      <alignment horizontal="right" vertical="center"/>
    </xf>
    <xf numFmtId="3" fontId="32" fillId="3" borderId="84" xfId="7" applyNumberFormat="1" applyFont="1" applyFill="1" applyBorder="1" applyAlignment="1">
      <alignment horizontal="center" vertical="center"/>
    </xf>
    <xf numFmtId="3" fontId="40" fillId="3" borderId="85" xfId="8" applyNumberFormat="1" applyFont="1" applyFill="1" applyBorder="1" applyAlignment="1">
      <alignment horizontal="center" vertical="center"/>
    </xf>
    <xf numFmtId="3" fontId="32" fillId="3" borderId="34" xfId="8" applyNumberFormat="1" applyFont="1" applyFill="1" applyBorder="1" applyAlignment="1">
      <alignment horizontal="center" vertical="center"/>
    </xf>
    <xf numFmtId="3" fontId="6" fillId="3" borderId="1" xfId="4" applyNumberFormat="1" applyFont="1" applyFill="1" applyBorder="1" applyAlignment="1" applyProtection="1">
      <alignment horizontal="center" vertical="center"/>
    </xf>
    <xf numFmtId="3" fontId="16" fillId="8" borderId="86" xfId="7" applyNumberFormat="1" applyFont="1" applyFill="1" applyBorder="1" applyAlignment="1" applyProtection="1">
      <alignment vertical="center" shrinkToFit="1"/>
      <protection locked="0"/>
    </xf>
    <xf numFmtId="3" fontId="16" fillId="8" borderId="42" xfId="7" applyNumberFormat="1" applyFont="1" applyFill="1" applyBorder="1" applyAlignment="1" applyProtection="1">
      <alignment horizontal="right" vertical="center" shrinkToFit="1"/>
      <protection locked="0"/>
    </xf>
    <xf numFmtId="3" fontId="32" fillId="3" borderId="59" xfId="5" applyNumberFormat="1" applyFont="1" applyFill="1" applyBorder="1" applyAlignment="1">
      <alignment horizontal="center" vertical="center"/>
    </xf>
    <xf numFmtId="3" fontId="16" fillId="0" borderId="87" xfId="5" applyNumberFormat="1" applyFont="1" applyBorder="1" applyAlignment="1" applyProtection="1">
      <alignment vertical="center" shrinkToFit="1"/>
      <protection locked="0"/>
    </xf>
    <xf numFmtId="3" fontId="16" fillId="0" borderId="13" xfId="5" applyNumberFormat="1" applyFont="1" applyBorder="1" applyAlignment="1" applyProtection="1">
      <alignment vertical="center" shrinkToFit="1"/>
      <protection locked="0"/>
    </xf>
    <xf numFmtId="3" fontId="32" fillId="11" borderId="0" xfId="5" applyNumberFormat="1" applyFont="1" applyFill="1" applyAlignment="1">
      <alignment horizontal="center" vertical="center"/>
    </xf>
    <xf numFmtId="3" fontId="32" fillId="11" borderId="34" xfId="5" applyNumberFormat="1" applyFont="1" applyFill="1" applyBorder="1" applyAlignment="1">
      <alignment horizontal="center" vertical="center"/>
    </xf>
    <xf numFmtId="3" fontId="6" fillId="11" borderId="34" xfId="4" applyNumberFormat="1" applyFont="1" applyFill="1" applyBorder="1" applyAlignment="1" applyProtection="1">
      <alignment horizontal="center" vertical="center"/>
    </xf>
    <xf numFmtId="3" fontId="6" fillId="11" borderId="49" xfId="4" applyNumberFormat="1" applyFont="1" applyFill="1" applyBorder="1" applyAlignment="1" applyProtection="1">
      <alignment horizontal="center" vertical="center" shrinkToFit="1"/>
    </xf>
    <xf numFmtId="38" fontId="6" fillId="11" borderId="49" xfId="4" applyFont="1" applyFill="1" applyBorder="1" applyAlignment="1" applyProtection="1">
      <alignment horizontal="center" vertical="center"/>
    </xf>
    <xf numFmtId="3" fontId="6" fillId="11" borderId="88" xfId="4" applyNumberFormat="1" applyFont="1" applyFill="1" applyBorder="1" applyAlignment="1" applyProtection="1">
      <alignment horizontal="center" vertical="center" shrinkToFit="1"/>
    </xf>
    <xf numFmtId="3" fontId="16" fillId="0" borderId="24" xfId="5" applyNumberFormat="1" applyFont="1" applyBorder="1" applyAlignment="1" applyProtection="1">
      <alignment vertical="center" shrinkToFit="1"/>
      <protection locked="0"/>
    </xf>
    <xf numFmtId="3" fontId="32" fillId="3" borderId="89" xfId="5" applyNumberFormat="1" applyFont="1" applyFill="1" applyBorder="1" applyAlignment="1">
      <alignment horizontal="center" vertical="center"/>
    </xf>
    <xf numFmtId="3" fontId="6" fillId="3" borderId="59" xfId="4" applyNumberFormat="1" applyFont="1" applyFill="1" applyBorder="1" applyAlignment="1" applyProtection="1">
      <alignment horizontal="center" vertical="center"/>
    </xf>
    <xf numFmtId="3" fontId="6" fillId="3" borderId="88" xfId="4" applyNumberFormat="1" applyFont="1" applyFill="1" applyBorder="1" applyAlignment="1" applyProtection="1">
      <alignment horizontal="center" vertical="center" shrinkToFit="1"/>
    </xf>
    <xf numFmtId="3" fontId="16" fillId="8" borderId="0" xfId="5" applyNumberFormat="1" applyFont="1" applyFill="1" applyAlignment="1" applyProtection="1">
      <alignment vertical="center" shrinkToFit="1"/>
      <protection locked="0"/>
    </xf>
    <xf numFmtId="3" fontId="32" fillId="3" borderId="80" xfId="5" applyNumberFormat="1" applyFont="1" applyFill="1" applyBorder="1" applyAlignment="1">
      <alignment horizontal="center" vertical="center"/>
    </xf>
    <xf numFmtId="3" fontId="32" fillId="3" borderId="85" xfId="5" applyNumberFormat="1" applyFont="1" applyFill="1" applyBorder="1" applyAlignment="1">
      <alignment horizontal="center" vertical="center"/>
    </xf>
    <xf numFmtId="3" fontId="6" fillId="3" borderId="85" xfId="4" applyNumberFormat="1" applyFont="1" applyFill="1" applyBorder="1" applyAlignment="1">
      <alignment horizontal="center" vertical="center"/>
    </xf>
    <xf numFmtId="3" fontId="32" fillId="3" borderId="88" xfId="5" applyNumberFormat="1" applyFont="1" applyFill="1" applyBorder="1" applyAlignment="1">
      <alignment horizontal="center" vertical="center"/>
    </xf>
    <xf numFmtId="3" fontId="32" fillId="3" borderId="6" xfId="5" applyNumberFormat="1" applyFont="1" applyFill="1" applyBorder="1">
      <alignment vertical="center"/>
    </xf>
    <xf numFmtId="3" fontId="32" fillId="3" borderId="6" xfId="5" applyNumberFormat="1" applyFont="1" applyFill="1" applyBorder="1" applyAlignment="1">
      <alignment horizontal="right" vertical="center"/>
    </xf>
    <xf numFmtId="3" fontId="32" fillId="3" borderId="15" xfId="7" applyNumberFormat="1" applyFont="1" applyFill="1" applyBorder="1" applyAlignment="1">
      <alignment horizontal="right" vertical="center"/>
    </xf>
    <xf numFmtId="3" fontId="6" fillId="3" borderId="2" xfId="4" applyNumberFormat="1" applyFont="1" applyFill="1" applyBorder="1" applyAlignment="1" applyProtection="1">
      <alignment horizontal="center" vertical="center"/>
    </xf>
    <xf numFmtId="0" fontId="9" fillId="3" borderId="31" xfId="0" applyFont="1" applyFill="1" applyBorder="1" applyAlignment="1">
      <alignment horizontal="center" vertical="center" wrapText="1"/>
    </xf>
    <xf numFmtId="0" fontId="11" fillId="0" borderId="0" xfId="0" applyFont="1" applyAlignment="1">
      <alignment vertical="center" wrapText="1"/>
    </xf>
    <xf numFmtId="3" fontId="11" fillId="0" borderId="0" xfId="0" applyNumberFormat="1" applyFont="1" applyAlignment="1">
      <alignment horizontal="right" vertical="center"/>
    </xf>
    <xf numFmtId="0" fontId="9" fillId="0" borderId="0" xfId="0" applyFont="1" applyAlignment="1">
      <alignment horizontal="center" vertical="center" wrapText="1"/>
    </xf>
    <xf numFmtId="0" fontId="10" fillId="0" borderId="0" xfId="0" applyFont="1">
      <alignment vertical="center"/>
    </xf>
    <xf numFmtId="0" fontId="9"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3" fontId="9" fillId="3" borderId="47"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0" fontId="9" fillId="3" borderId="63" xfId="0" applyFont="1" applyFill="1" applyBorder="1" applyAlignment="1">
      <alignment horizontal="center" vertical="center" wrapText="1"/>
    </xf>
    <xf numFmtId="3" fontId="9" fillId="3" borderId="92" xfId="0" applyNumberFormat="1" applyFont="1" applyFill="1" applyBorder="1" applyAlignment="1">
      <alignment horizontal="center" vertical="center" wrapText="1"/>
    </xf>
    <xf numFmtId="0" fontId="46" fillId="0" borderId="0" xfId="0" applyFont="1">
      <alignment vertical="center"/>
    </xf>
    <xf numFmtId="0" fontId="8" fillId="0" borderId="16"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1" xfId="0" applyFont="1" applyBorder="1" applyAlignment="1" applyProtection="1">
      <alignment vertical="center" wrapText="1"/>
      <protection locked="0"/>
    </xf>
    <xf numFmtId="0" fontId="8" fillId="0" borderId="31" xfId="0" applyFont="1" applyBorder="1" applyAlignment="1" applyProtection="1">
      <alignment horizontal="center" vertical="center" wrapText="1"/>
      <protection locked="0"/>
    </xf>
    <xf numFmtId="3" fontId="8" fillId="0" borderId="31" xfId="0" applyNumberFormat="1" applyFont="1" applyBorder="1" applyAlignment="1" applyProtection="1">
      <alignment horizontal="right" vertical="center"/>
      <protection locked="0"/>
    </xf>
    <xf numFmtId="3" fontId="8" fillId="0" borderId="14" xfId="0" applyNumberFormat="1" applyFont="1" applyBorder="1" applyAlignment="1" applyProtection="1">
      <alignment horizontal="right" vertical="center"/>
      <protection locked="0"/>
    </xf>
    <xf numFmtId="0" fontId="8" fillId="0" borderId="71" xfId="0" applyFont="1" applyBorder="1" applyAlignment="1" applyProtection="1">
      <alignment horizontal="center" vertical="center" wrapText="1"/>
      <protection locked="0"/>
    </xf>
    <xf numFmtId="3" fontId="8" fillId="0" borderId="91" xfId="0" applyNumberFormat="1" applyFont="1" applyBorder="1" applyAlignment="1" applyProtection="1">
      <alignment horizontal="right" vertical="center"/>
      <protection locked="0"/>
    </xf>
    <xf numFmtId="0" fontId="9" fillId="2" borderId="0" xfId="0" applyFont="1" applyFill="1">
      <alignment vertical="center"/>
    </xf>
    <xf numFmtId="0" fontId="9" fillId="3" borderId="31" xfId="0" applyFont="1" applyFill="1" applyBorder="1" applyAlignment="1">
      <alignment horizontal="center" vertical="center"/>
    </xf>
    <xf numFmtId="0" fontId="9" fillId="0" borderId="31" xfId="1" applyNumberFormat="1" applyFont="1" applyBorder="1" applyAlignment="1" applyProtection="1">
      <alignment horizontal="center" vertical="center" wrapText="1"/>
      <protection locked="0"/>
    </xf>
    <xf numFmtId="0" fontId="9" fillId="0" borderId="31" xfId="1" applyNumberFormat="1" applyFont="1" applyBorder="1" applyAlignment="1" applyProtection="1">
      <alignment horizontal="center" vertical="center"/>
      <protection locked="0"/>
    </xf>
    <xf numFmtId="38" fontId="13" fillId="3" borderId="8" xfId="1" applyFont="1" applyFill="1" applyBorder="1" applyAlignment="1">
      <alignment horizontal="center" vertical="center"/>
    </xf>
    <xf numFmtId="49" fontId="9" fillId="0" borderId="20" xfId="1" applyNumberFormat="1" applyFont="1" applyBorder="1" applyAlignment="1" applyProtection="1">
      <alignment horizontal="center" vertical="center" justifyLastLine="1"/>
      <protection locked="0"/>
    </xf>
    <xf numFmtId="49" fontId="9" fillId="0" borderId="22" xfId="1" applyNumberFormat="1" applyFont="1" applyBorder="1" applyAlignment="1" applyProtection="1">
      <alignment horizontal="center" vertical="center" justifyLastLine="1"/>
      <protection locked="0"/>
    </xf>
    <xf numFmtId="0" fontId="9" fillId="0" borderId="17" xfId="1" applyNumberFormat="1" applyFont="1" applyBorder="1" applyAlignment="1" applyProtection="1">
      <alignment horizontal="center" vertical="center" shrinkToFit="1"/>
      <protection locked="0"/>
    </xf>
    <xf numFmtId="38" fontId="13" fillId="3" borderId="30" xfId="1" applyFont="1" applyFill="1" applyBorder="1" applyAlignment="1">
      <alignment horizontal="center" vertical="center"/>
    </xf>
    <xf numFmtId="38" fontId="9" fillId="3" borderId="32" xfId="1" applyFont="1" applyFill="1" applyBorder="1" applyAlignment="1">
      <alignment horizontal="center" vertical="center" shrinkToFit="1"/>
    </xf>
    <xf numFmtId="38" fontId="9" fillId="3" borderId="71" xfId="1" applyFont="1" applyFill="1" applyBorder="1" applyAlignment="1">
      <alignment horizontal="center" vertical="center"/>
    </xf>
    <xf numFmtId="38" fontId="9" fillId="3" borderId="95" xfId="1" applyFont="1" applyFill="1" applyBorder="1" applyAlignment="1">
      <alignment horizontal="center" vertical="center"/>
    </xf>
    <xf numFmtId="38" fontId="9" fillId="3" borderId="72" xfId="1" applyFont="1" applyFill="1" applyBorder="1" applyAlignment="1">
      <alignment horizontal="center" vertical="center"/>
    </xf>
    <xf numFmtId="38" fontId="9" fillId="5" borderId="72" xfId="1" applyFont="1" applyFill="1" applyBorder="1">
      <alignment vertical="center"/>
    </xf>
    <xf numFmtId="0" fontId="8" fillId="3" borderId="31" xfId="0" applyFont="1" applyFill="1" applyBorder="1" applyAlignment="1">
      <alignment horizontal="center" vertical="center" wrapText="1"/>
    </xf>
    <xf numFmtId="0" fontId="9" fillId="3" borderId="31" xfId="0" applyFont="1" applyFill="1" applyBorder="1" applyAlignment="1">
      <alignment horizontal="center" vertical="center" wrapText="1" justifyLastLine="1"/>
    </xf>
    <xf numFmtId="0" fontId="8" fillId="0" borderId="0" xfId="0" applyFont="1" applyAlignment="1">
      <alignment horizontal="center" vertical="center" wrapText="1"/>
    </xf>
    <xf numFmtId="0" fontId="9" fillId="3" borderId="43" xfId="0" applyFont="1" applyFill="1" applyBorder="1" applyAlignment="1">
      <alignment horizontal="center" vertical="center"/>
    </xf>
    <xf numFmtId="38" fontId="8" fillId="3" borderId="71" xfId="1" applyFont="1" applyFill="1" applyBorder="1" applyAlignment="1" applyProtection="1">
      <alignment horizontal="center" vertical="center" wrapText="1"/>
    </xf>
    <xf numFmtId="38" fontId="8" fillId="3" borderId="72" xfId="1" applyFont="1" applyFill="1" applyBorder="1" applyAlignment="1" applyProtection="1">
      <alignment horizontal="center" vertical="center" wrapText="1"/>
    </xf>
    <xf numFmtId="0" fontId="8" fillId="3" borderId="16"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9" fillId="3" borderId="69" xfId="0" applyFont="1" applyFill="1" applyBorder="1" applyAlignment="1">
      <alignment horizontal="center" vertical="center" wrapText="1" justifyLastLine="1"/>
    </xf>
    <xf numFmtId="0" fontId="9" fillId="3" borderId="69" xfId="0" applyFont="1" applyFill="1" applyBorder="1" applyAlignment="1">
      <alignment horizontal="center" vertical="center"/>
    </xf>
    <xf numFmtId="0" fontId="9" fillId="3" borderId="71" xfId="0" applyFont="1" applyFill="1" applyBorder="1" applyAlignment="1">
      <alignment horizontal="center" vertical="center"/>
    </xf>
    <xf numFmtId="3" fontId="11" fillId="5" borderId="16" xfId="0" applyNumberFormat="1" applyFont="1" applyFill="1" applyBorder="1" applyAlignment="1">
      <alignment vertical="center" wrapText="1"/>
    </xf>
    <xf numFmtId="0" fontId="8" fillId="2" borderId="0" xfId="0" applyFont="1" applyFill="1" applyAlignment="1">
      <alignment horizontal="left" vertical="center"/>
    </xf>
    <xf numFmtId="0" fontId="6" fillId="2" borderId="0" xfId="0" applyFont="1" applyFill="1" applyAlignment="1">
      <alignment horizontal="left" vertical="center"/>
    </xf>
    <xf numFmtId="0" fontId="47" fillId="2" borderId="0" xfId="0" applyFont="1" applyFill="1" applyAlignment="1">
      <alignment horizontal="left" vertical="center"/>
    </xf>
    <xf numFmtId="0" fontId="6" fillId="2" borderId="0" xfId="0" applyFont="1" applyFill="1" applyAlignment="1">
      <alignment horizontal="left" vertical="top" wrapText="1"/>
    </xf>
    <xf numFmtId="0" fontId="9" fillId="2" borderId="0" xfId="0" applyFont="1" applyFill="1" applyAlignment="1">
      <alignment horizontal="left" vertical="center"/>
    </xf>
    <xf numFmtId="0" fontId="47" fillId="2" borderId="0" xfId="0" applyFont="1" applyFill="1" applyAlignment="1">
      <alignment horizontal="left" vertical="center" wrapText="1"/>
    </xf>
    <xf numFmtId="3" fontId="38" fillId="0" borderId="18" xfId="4" applyNumberFormat="1" applyFont="1" applyFill="1" applyBorder="1" applyAlignment="1" applyProtection="1">
      <alignment vertical="center" wrapText="1"/>
    </xf>
    <xf numFmtId="3" fontId="22" fillId="3" borderId="29" xfId="5" applyNumberFormat="1" applyFont="1" applyFill="1" applyBorder="1" applyAlignment="1">
      <alignment horizontal="left" vertical="center"/>
    </xf>
    <xf numFmtId="3" fontId="22" fillId="3" borderId="15" xfId="5" applyNumberFormat="1" applyFont="1" applyFill="1" applyBorder="1" applyAlignment="1">
      <alignment horizontal="left" vertical="center"/>
    </xf>
    <xf numFmtId="0" fontId="9" fillId="5" borderId="10" xfId="1" applyNumberFormat="1" applyFont="1" applyFill="1" applyBorder="1" applyAlignment="1">
      <alignment horizontal="left" vertical="center" shrinkToFit="1"/>
    </xf>
    <xf numFmtId="0" fontId="9" fillId="5" borderId="17" xfId="1" applyNumberFormat="1" applyFont="1" applyFill="1" applyBorder="1" applyAlignment="1">
      <alignment horizontal="left" vertical="center" shrinkToFit="1"/>
    </xf>
    <xf numFmtId="38" fontId="9" fillId="0" borderId="8" xfId="1" applyFont="1" applyFill="1" applyBorder="1" applyAlignment="1" applyProtection="1">
      <alignment horizontal="left" vertical="center" shrinkToFit="1"/>
      <protection locked="0"/>
    </xf>
    <xf numFmtId="0" fontId="9" fillId="0" borderId="20" xfId="1" applyNumberFormat="1" applyFont="1" applyBorder="1" applyAlignment="1" applyProtection="1">
      <alignment horizontal="left" vertical="center" shrinkToFit="1"/>
      <protection locked="0"/>
    </xf>
    <xf numFmtId="38" fontId="48" fillId="0" borderId="0" xfId="1" applyFont="1">
      <alignment vertical="center"/>
    </xf>
    <xf numFmtId="3" fontId="16" fillId="8" borderId="54" xfId="7" applyNumberFormat="1" applyFont="1" applyFill="1" applyBorder="1" applyAlignment="1" applyProtection="1">
      <alignment horizontal="right" vertical="center" shrinkToFit="1"/>
      <protection locked="0"/>
    </xf>
    <xf numFmtId="3" fontId="24" fillId="5" borderId="37" xfId="4" applyNumberFormat="1" applyFont="1" applyFill="1" applyBorder="1" applyAlignment="1" applyProtection="1">
      <alignment horizontal="right" vertical="center"/>
    </xf>
    <xf numFmtId="3" fontId="50" fillId="5" borderId="37" xfId="4" applyNumberFormat="1" applyFont="1" applyFill="1" applyBorder="1" applyAlignment="1" applyProtection="1">
      <alignment horizontal="right" vertical="center"/>
    </xf>
    <xf numFmtId="0" fontId="22" fillId="0" borderId="0" xfId="5" applyFont="1">
      <alignment vertical="center"/>
    </xf>
    <xf numFmtId="0" fontId="22" fillId="0" borderId="0" xfId="7" applyFont="1">
      <alignment vertical="center"/>
    </xf>
    <xf numFmtId="38" fontId="35" fillId="0" borderId="0" xfId="4" applyFont="1" applyFill="1" applyBorder="1" applyAlignment="1" applyProtection="1">
      <alignment wrapText="1"/>
    </xf>
    <xf numFmtId="3" fontId="22" fillId="3" borderId="29" xfId="7" applyNumberFormat="1" applyFont="1" applyFill="1" applyBorder="1">
      <alignment vertical="center"/>
    </xf>
    <xf numFmtId="3" fontId="22" fillId="3" borderId="15" xfId="7" applyNumberFormat="1" applyFont="1" applyFill="1" applyBorder="1">
      <alignment vertical="center"/>
    </xf>
    <xf numFmtId="3" fontId="22" fillId="3" borderId="16" xfId="7" applyNumberFormat="1" applyFont="1" applyFill="1" applyBorder="1" applyAlignment="1">
      <alignment horizontal="right" vertical="center"/>
    </xf>
    <xf numFmtId="3" fontId="33" fillId="3" borderId="18" xfId="5" applyNumberFormat="1" applyFont="1" applyFill="1" applyBorder="1" applyAlignment="1">
      <alignment horizontal="left" vertical="center"/>
    </xf>
    <xf numFmtId="0" fontId="33" fillId="3" borderId="49" xfId="5" applyFont="1" applyFill="1" applyBorder="1">
      <alignment vertical="center"/>
    </xf>
    <xf numFmtId="0" fontId="4" fillId="3" borderId="47" xfId="5" applyFill="1" applyBorder="1">
      <alignment vertical="center"/>
    </xf>
    <xf numFmtId="3" fontId="22" fillId="3" borderId="29" xfId="5" applyNumberFormat="1" applyFont="1" applyFill="1" applyBorder="1">
      <alignment vertical="center"/>
    </xf>
    <xf numFmtId="3" fontId="22" fillId="3" borderId="15" xfId="5" applyNumberFormat="1" applyFont="1" applyFill="1" applyBorder="1">
      <alignment vertical="center"/>
    </xf>
    <xf numFmtId="3" fontId="16" fillId="3" borderId="6" xfId="7" applyNumberFormat="1" applyFont="1" applyFill="1" applyBorder="1" applyAlignment="1">
      <alignment vertical="center" shrinkToFit="1"/>
    </xf>
    <xf numFmtId="3" fontId="32" fillId="3" borderId="6" xfId="5" applyNumberFormat="1" applyFont="1" applyFill="1" applyBorder="1" applyAlignment="1">
      <alignment vertical="center" wrapText="1" shrinkToFit="1"/>
    </xf>
    <xf numFmtId="3" fontId="16" fillId="3" borderId="15" xfId="7" applyNumberFormat="1" applyFont="1" applyFill="1" applyBorder="1" applyAlignment="1">
      <alignment vertical="center" shrinkToFit="1"/>
    </xf>
    <xf numFmtId="0" fontId="4" fillId="11" borderId="49" xfId="5" applyFill="1" applyBorder="1">
      <alignment vertical="center"/>
    </xf>
    <xf numFmtId="3" fontId="16" fillId="11" borderId="49" xfId="7" applyNumberFormat="1" applyFont="1" applyFill="1" applyBorder="1" applyAlignment="1">
      <alignment vertical="center" shrinkToFit="1"/>
    </xf>
    <xf numFmtId="3" fontId="22" fillId="3" borderId="49" xfId="7" applyNumberFormat="1" applyFont="1" applyFill="1" applyBorder="1">
      <alignment vertical="center"/>
    </xf>
    <xf numFmtId="0" fontId="41" fillId="3" borderId="47" xfId="5" applyFont="1" applyFill="1" applyBorder="1" applyAlignment="1">
      <alignment horizontal="right" vertical="center"/>
    </xf>
    <xf numFmtId="3" fontId="16" fillId="0" borderId="10" xfId="5" applyNumberFormat="1" applyFont="1" applyBorder="1" applyAlignment="1" applyProtection="1">
      <alignment vertical="center" shrinkToFit="1"/>
      <protection locked="0"/>
    </xf>
    <xf numFmtId="3" fontId="16" fillId="0" borderId="98" xfId="5" applyNumberFormat="1" applyFont="1" applyBorder="1" applyAlignment="1" applyProtection="1">
      <alignment vertical="center" shrinkToFit="1"/>
      <protection locked="0"/>
    </xf>
    <xf numFmtId="3" fontId="35" fillId="0" borderId="98" xfId="4" applyNumberFormat="1" applyFont="1" applyFill="1" applyBorder="1" applyAlignment="1" applyProtection="1">
      <alignment horizontal="right" vertical="center" shrinkToFit="1"/>
      <protection locked="0"/>
    </xf>
    <xf numFmtId="3" fontId="16" fillId="0" borderId="98" xfId="5" applyNumberFormat="1" applyFont="1" applyBorder="1" applyAlignment="1" applyProtection="1">
      <alignment horizontal="right" vertical="center" shrinkToFit="1"/>
      <protection locked="0"/>
    </xf>
    <xf numFmtId="9" fontId="35" fillId="10" borderId="32" xfId="6" applyFont="1" applyFill="1" applyBorder="1" applyAlignment="1" applyProtection="1">
      <alignment horizontal="right" vertical="center" shrinkToFit="1"/>
      <protection locked="0"/>
    </xf>
    <xf numFmtId="3" fontId="4" fillId="8" borderId="7" xfId="5" applyNumberFormat="1" applyFill="1" applyBorder="1" applyAlignment="1">
      <alignment vertical="center" shrinkToFit="1"/>
    </xf>
    <xf numFmtId="3" fontId="4" fillId="8" borderId="104" xfId="5" applyNumberFormat="1" applyFill="1" applyBorder="1">
      <alignment vertical="center"/>
    </xf>
    <xf numFmtId="3" fontId="0" fillId="8" borderId="104" xfId="4" applyNumberFormat="1" applyFont="1" applyFill="1" applyBorder="1" applyAlignment="1" applyProtection="1">
      <alignment horizontal="right" vertical="center"/>
    </xf>
    <xf numFmtId="3" fontId="4" fillId="8" borderId="104" xfId="5" applyNumberFormat="1" applyFill="1" applyBorder="1" applyAlignment="1">
      <alignment horizontal="right" vertical="center"/>
    </xf>
    <xf numFmtId="3" fontId="16" fillId="8" borderId="12" xfId="5" applyNumberFormat="1" applyFont="1" applyFill="1" applyBorder="1" applyAlignment="1" applyProtection="1">
      <alignment vertical="center" shrinkToFit="1"/>
      <protection locked="0"/>
    </xf>
    <xf numFmtId="3" fontId="16" fillId="8" borderId="10" xfId="5" applyNumberFormat="1" applyFont="1" applyFill="1" applyBorder="1" applyAlignment="1" applyProtection="1">
      <alignment vertical="center" shrinkToFit="1"/>
      <protection locked="0"/>
    </xf>
    <xf numFmtId="3" fontId="16" fillId="8" borderId="98" xfId="5" applyNumberFormat="1" applyFont="1" applyFill="1" applyBorder="1" applyAlignment="1" applyProtection="1">
      <alignment vertical="center" shrinkToFit="1"/>
      <protection locked="0"/>
    </xf>
    <xf numFmtId="3" fontId="35" fillId="8" borderId="98" xfId="4" applyNumberFormat="1" applyFont="1" applyFill="1" applyBorder="1" applyAlignment="1" applyProtection="1">
      <alignment horizontal="right" vertical="center" shrinkToFit="1"/>
      <protection locked="0"/>
    </xf>
    <xf numFmtId="3" fontId="16" fillId="8" borderId="98" xfId="5" applyNumberFormat="1" applyFont="1" applyFill="1" applyBorder="1" applyAlignment="1" applyProtection="1">
      <alignment horizontal="right" vertical="center" shrinkToFit="1"/>
      <protection locked="0"/>
    </xf>
    <xf numFmtId="3" fontId="16" fillId="8" borderId="11" xfId="5" applyNumberFormat="1" applyFont="1" applyFill="1" applyBorder="1" applyAlignment="1" applyProtection="1">
      <alignment vertical="center" shrinkToFit="1"/>
      <protection locked="0"/>
    </xf>
    <xf numFmtId="3" fontId="33" fillId="3" borderId="15" xfId="7" applyNumberFormat="1" applyFont="1" applyFill="1" applyBorder="1">
      <alignment vertical="center"/>
    </xf>
    <xf numFmtId="3" fontId="16" fillId="8" borderId="39" xfId="5" applyNumberFormat="1" applyFont="1" applyFill="1" applyBorder="1" applyAlignment="1" applyProtection="1">
      <alignment vertical="center" wrapText="1" shrinkToFit="1"/>
      <protection locked="0"/>
    </xf>
    <xf numFmtId="3" fontId="16" fillId="8" borderId="105" xfId="5" applyNumberFormat="1" applyFont="1" applyFill="1" applyBorder="1" applyAlignment="1" applyProtection="1">
      <alignment vertical="center" wrapText="1" shrinkToFit="1"/>
      <protection locked="0"/>
    </xf>
    <xf numFmtId="3" fontId="5" fillId="5" borderId="47" xfId="4" applyNumberFormat="1" applyFont="1" applyFill="1" applyBorder="1" applyAlignment="1" applyProtection="1">
      <alignment horizontal="right" vertical="center"/>
    </xf>
    <xf numFmtId="3" fontId="51" fillId="8" borderId="36" xfId="4" applyNumberFormat="1" applyFont="1" applyFill="1" applyBorder="1" applyAlignment="1" applyProtection="1">
      <alignment horizontal="right" vertical="center"/>
      <protection locked="0"/>
    </xf>
    <xf numFmtId="3" fontId="15" fillId="5" borderId="83" xfId="7" applyNumberFormat="1" applyFont="1" applyFill="1" applyBorder="1" applyAlignment="1">
      <alignment horizontal="right" vertical="center" shrinkToFit="1"/>
    </xf>
    <xf numFmtId="3" fontId="5" fillId="5" borderId="47" xfId="4" applyNumberFormat="1" applyFont="1" applyFill="1" applyBorder="1" applyAlignment="1" applyProtection="1">
      <alignment horizontal="right" vertical="center" shrinkToFit="1"/>
    </xf>
    <xf numFmtId="3" fontId="51" fillId="5" borderId="37" xfId="4" applyNumberFormat="1" applyFont="1" applyFill="1" applyBorder="1" applyAlignment="1" applyProtection="1">
      <alignment horizontal="right" vertical="center"/>
    </xf>
    <xf numFmtId="3" fontId="32" fillId="3" borderId="52" xfId="5" applyNumberFormat="1" applyFont="1" applyFill="1" applyBorder="1" applyAlignment="1">
      <alignment horizontal="center" vertical="center"/>
    </xf>
    <xf numFmtId="3" fontId="32" fillId="3" borderId="106" xfId="5" applyNumberFormat="1" applyFont="1" applyFill="1" applyBorder="1" applyAlignment="1">
      <alignment horizontal="center" vertical="center"/>
    </xf>
    <xf numFmtId="3" fontId="6" fillId="3" borderId="106" xfId="4" applyNumberFormat="1" applyFont="1" applyFill="1" applyBorder="1" applyAlignment="1">
      <alignment horizontal="center" vertical="center"/>
    </xf>
    <xf numFmtId="3" fontId="32" fillId="11" borderId="90" xfId="5" applyNumberFormat="1" applyFont="1" applyFill="1" applyBorder="1" applyAlignment="1">
      <alignment horizontal="center" vertical="center"/>
    </xf>
    <xf numFmtId="3" fontId="6" fillId="11" borderId="33" xfId="4" applyNumberFormat="1" applyFont="1" applyFill="1" applyBorder="1" applyAlignment="1" applyProtection="1">
      <alignment horizontal="center" vertical="center" shrinkToFit="1"/>
    </xf>
    <xf numFmtId="38" fontId="6" fillId="11" borderId="33" xfId="4" applyFont="1" applyFill="1" applyBorder="1" applyAlignment="1" applyProtection="1">
      <alignment horizontal="center" vertical="center"/>
    </xf>
    <xf numFmtId="3" fontId="6" fillId="11" borderId="43" xfId="4" applyNumberFormat="1" applyFont="1" applyFill="1" applyBorder="1" applyAlignment="1" applyProtection="1">
      <alignment horizontal="center" vertical="center" shrinkToFit="1"/>
    </xf>
    <xf numFmtId="3" fontId="16" fillId="8" borderId="2" xfId="5" applyNumberFormat="1" applyFont="1" applyFill="1" applyBorder="1" applyAlignment="1" applyProtection="1">
      <alignment vertical="center" shrinkToFit="1"/>
      <protection locked="0"/>
    </xf>
    <xf numFmtId="3" fontId="32" fillId="3" borderId="14" xfId="5" applyNumberFormat="1" applyFont="1" applyFill="1" applyBorder="1">
      <alignment vertical="center"/>
    </xf>
    <xf numFmtId="3" fontId="32" fillId="3" borderId="15" xfId="5" applyNumberFormat="1" applyFont="1" applyFill="1" applyBorder="1">
      <alignment vertical="center"/>
    </xf>
    <xf numFmtId="3" fontId="32" fillId="3" borderId="15" xfId="5" applyNumberFormat="1" applyFont="1" applyFill="1" applyBorder="1" applyAlignment="1">
      <alignment horizontal="right" vertical="center"/>
    </xf>
    <xf numFmtId="3" fontId="0" fillId="5" borderId="31" xfId="4" applyNumberFormat="1" applyFont="1" applyFill="1" applyBorder="1" applyAlignment="1" applyProtection="1">
      <alignment horizontal="right" vertical="center"/>
    </xf>
    <xf numFmtId="0" fontId="4" fillId="11" borderId="49" xfId="5" applyFill="1" applyBorder="1" applyProtection="1">
      <alignment vertical="center"/>
      <protection locked="0"/>
    </xf>
    <xf numFmtId="3" fontId="4" fillId="0" borderId="0" xfId="5" applyNumberFormat="1" applyProtection="1">
      <alignment vertical="center"/>
      <protection locked="0"/>
    </xf>
    <xf numFmtId="0" fontId="4" fillId="0" borderId="0" xfId="5" applyProtection="1">
      <alignment vertical="center"/>
      <protection locked="0"/>
    </xf>
    <xf numFmtId="0" fontId="3" fillId="0" borderId="0" xfId="5" applyFont="1" applyProtection="1">
      <alignment vertical="center"/>
      <protection locked="0"/>
    </xf>
    <xf numFmtId="0" fontId="2" fillId="0" borderId="0" xfId="7" applyProtection="1">
      <alignment vertical="center"/>
      <protection locked="0"/>
    </xf>
    <xf numFmtId="0" fontId="2" fillId="3" borderId="49" xfId="7" applyFill="1" applyBorder="1" applyProtection="1">
      <alignment vertical="center"/>
      <protection locked="0"/>
    </xf>
    <xf numFmtId="3" fontId="2" fillId="0" borderId="0" xfId="7" applyNumberFormat="1" applyProtection="1">
      <alignment vertical="center"/>
      <protection locked="0"/>
    </xf>
    <xf numFmtId="38" fontId="0" fillId="0" borderId="0" xfId="4" applyFont="1" applyFill="1" applyBorder="1" applyAlignment="1" applyProtection="1">
      <alignment horizontal="right" vertical="center"/>
      <protection locked="0"/>
    </xf>
    <xf numFmtId="3" fontId="16" fillId="0" borderId="101" xfId="7" applyNumberFormat="1" applyFont="1" applyBorder="1" applyAlignment="1" applyProtection="1">
      <alignment vertical="center" shrinkToFit="1"/>
      <protection locked="0"/>
    </xf>
    <xf numFmtId="3" fontId="16" fillId="0" borderId="102" xfId="7" applyNumberFormat="1" applyFont="1" applyBorder="1" applyAlignment="1" applyProtection="1">
      <alignment vertical="center" shrinkToFit="1"/>
      <protection locked="0"/>
    </xf>
    <xf numFmtId="3" fontId="16" fillId="0" borderId="103" xfId="7" applyNumberFormat="1" applyFont="1" applyBorder="1" applyAlignment="1" applyProtection="1">
      <alignment vertical="center" shrinkToFit="1"/>
      <protection locked="0"/>
    </xf>
    <xf numFmtId="3" fontId="16" fillId="3" borderId="33" xfId="5" applyNumberFormat="1" applyFont="1" applyFill="1" applyBorder="1">
      <alignment vertical="center"/>
    </xf>
    <xf numFmtId="3" fontId="16" fillId="3" borderId="100" xfId="7" applyNumberFormat="1" applyFont="1" applyFill="1" applyBorder="1" applyProtection="1">
      <alignment vertical="center"/>
      <protection locked="0"/>
    </xf>
    <xf numFmtId="3" fontId="16" fillId="3" borderId="83" xfId="7" applyNumberFormat="1" applyFont="1" applyFill="1" applyBorder="1" applyProtection="1">
      <alignment vertical="center"/>
      <protection locked="0"/>
    </xf>
    <xf numFmtId="3" fontId="16" fillId="3" borderId="99" xfId="7" applyNumberFormat="1" applyFont="1" applyFill="1" applyBorder="1">
      <alignment vertical="center"/>
    </xf>
    <xf numFmtId="3" fontId="32" fillId="3" borderId="97" xfId="7" applyNumberFormat="1" applyFont="1" applyFill="1" applyBorder="1" applyAlignment="1">
      <alignment horizontal="center" vertical="center"/>
    </xf>
    <xf numFmtId="3" fontId="16" fillId="3" borderId="49" xfId="5" applyNumberFormat="1" applyFont="1" applyFill="1" applyBorder="1" applyProtection="1">
      <alignment vertical="center"/>
      <protection locked="0"/>
    </xf>
    <xf numFmtId="0" fontId="2" fillId="3" borderId="47" xfId="7" applyFill="1" applyBorder="1" applyProtection="1">
      <alignment vertical="center"/>
      <protection locked="0"/>
    </xf>
    <xf numFmtId="3" fontId="16" fillId="3" borderId="47" xfId="5" applyNumberFormat="1" applyFont="1" applyFill="1" applyBorder="1" applyProtection="1">
      <alignment vertical="center"/>
      <protection locked="0"/>
    </xf>
    <xf numFmtId="0" fontId="4" fillId="3" borderId="49" xfId="5" applyFill="1" applyBorder="1" applyProtection="1">
      <alignment vertical="center"/>
      <protection locked="0"/>
    </xf>
    <xf numFmtId="3" fontId="4" fillId="3" borderId="33" xfId="5" applyNumberFormat="1" applyFill="1" applyBorder="1">
      <alignment vertical="center"/>
    </xf>
    <xf numFmtId="3" fontId="4" fillId="3" borderId="49" xfId="5" applyNumberFormat="1" applyFill="1" applyBorder="1" applyProtection="1">
      <alignment vertical="center"/>
      <protection locked="0"/>
    </xf>
    <xf numFmtId="38" fontId="28" fillId="0" borderId="0" xfId="4" applyFont="1" applyFill="1" applyBorder="1" applyAlignment="1" applyProtection="1">
      <alignment horizontal="right" vertical="center"/>
      <protection locked="0"/>
    </xf>
    <xf numFmtId="0" fontId="4" fillId="3" borderId="47" xfId="5" applyFill="1" applyBorder="1" applyProtection="1">
      <alignment vertical="center"/>
      <protection locked="0"/>
    </xf>
    <xf numFmtId="3" fontId="4" fillId="3" borderId="47" xfId="5" applyNumberFormat="1" applyFill="1" applyBorder="1" applyProtection="1">
      <alignment vertical="center"/>
      <protection locked="0"/>
    </xf>
    <xf numFmtId="3" fontId="35" fillId="5" borderId="76" xfId="4" applyNumberFormat="1" applyFont="1" applyFill="1" applyBorder="1" applyAlignment="1" applyProtection="1">
      <alignment horizontal="right" vertical="center" shrinkToFit="1"/>
    </xf>
    <xf numFmtId="3" fontId="35" fillId="5" borderId="12" xfId="4" applyNumberFormat="1" applyFont="1" applyFill="1" applyBorder="1" applyAlignment="1" applyProtection="1">
      <alignment horizontal="right" vertical="center"/>
    </xf>
    <xf numFmtId="3" fontId="35" fillId="5" borderId="10" xfId="4" applyNumberFormat="1" applyFont="1" applyFill="1" applyBorder="1" applyAlignment="1" applyProtection="1">
      <alignment horizontal="right" vertical="center"/>
    </xf>
    <xf numFmtId="3" fontId="35" fillId="5" borderId="44" xfId="4" applyNumberFormat="1" applyFont="1" applyFill="1" applyBorder="1" applyAlignment="1" applyProtection="1">
      <alignment horizontal="right" vertical="center" shrinkToFit="1"/>
    </xf>
    <xf numFmtId="3" fontId="35" fillId="5" borderId="46" xfId="4" applyNumberFormat="1" applyFont="1" applyFill="1" applyBorder="1" applyAlignment="1" applyProtection="1">
      <alignment horizontal="right" vertical="center" shrinkToFit="1"/>
    </xf>
    <xf numFmtId="3" fontId="35" fillId="5" borderId="32" xfId="4" applyNumberFormat="1" applyFont="1" applyFill="1" applyBorder="1" applyAlignment="1" applyProtection="1">
      <alignment horizontal="right" vertical="center" shrinkToFit="1"/>
    </xf>
    <xf numFmtId="3" fontId="35" fillId="5" borderId="28" xfId="4" applyNumberFormat="1" applyFont="1" applyFill="1" applyBorder="1" applyAlignment="1" applyProtection="1">
      <alignment horizontal="right" vertical="center" shrinkToFit="1"/>
    </xf>
    <xf numFmtId="3" fontId="35" fillId="5" borderId="9" xfId="4" applyNumberFormat="1" applyFont="1" applyFill="1" applyBorder="1" applyAlignment="1" applyProtection="1">
      <alignment horizontal="right" vertical="center" shrinkToFit="1"/>
    </xf>
    <xf numFmtId="3" fontId="35" fillId="5" borderId="10" xfId="4" applyNumberFormat="1" applyFont="1" applyFill="1" applyBorder="1" applyAlignment="1" applyProtection="1">
      <alignment horizontal="right" vertical="center" shrinkToFit="1"/>
    </xf>
    <xf numFmtId="3" fontId="35" fillId="5" borderId="12" xfId="4" applyNumberFormat="1" applyFont="1" applyFill="1" applyBorder="1" applyAlignment="1" applyProtection="1">
      <alignment horizontal="right" vertical="center" shrinkToFit="1"/>
    </xf>
    <xf numFmtId="3" fontId="35" fillId="5" borderId="45" xfId="4" applyNumberFormat="1" applyFont="1" applyFill="1" applyBorder="1" applyAlignment="1" applyProtection="1">
      <alignment horizontal="right" vertical="center" shrinkToFit="1"/>
    </xf>
    <xf numFmtId="3" fontId="35" fillId="5" borderId="49" xfId="4" applyNumberFormat="1" applyFont="1" applyFill="1" applyBorder="1" applyAlignment="1" applyProtection="1">
      <alignment horizontal="right" vertical="center" shrinkToFit="1"/>
    </xf>
    <xf numFmtId="3" fontId="35" fillId="5" borderId="2" xfId="4" applyNumberFormat="1" applyFont="1" applyFill="1" applyBorder="1" applyAlignment="1" applyProtection="1">
      <alignment horizontal="right" vertical="center" shrinkToFit="1"/>
    </xf>
    <xf numFmtId="0" fontId="54" fillId="0" borderId="0" xfId="9" applyFont="1">
      <alignment vertical="center"/>
    </xf>
    <xf numFmtId="0" fontId="55" fillId="0" borderId="0" xfId="9" applyFont="1" applyAlignment="1">
      <alignment horizontal="center" vertical="center"/>
    </xf>
    <xf numFmtId="0" fontId="53" fillId="0" borderId="0" xfId="9" applyFont="1" applyAlignment="1">
      <alignment horizontal="right" vertical="center" wrapText="1"/>
    </xf>
    <xf numFmtId="0" fontId="53" fillId="0" borderId="0" xfId="9" applyFont="1">
      <alignment vertical="center"/>
    </xf>
    <xf numFmtId="0" fontId="57" fillId="0" borderId="0" xfId="9" applyFont="1">
      <alignment vertical="center"/>
    </xf>
    <xf numFmtId="0" fontId="53" fillId="0" borderId="0" xfId="9" applyFont="1" applyAlignment="1">
      <alignment vertical="center" wrapText="1"/>
    </xf>
    <xf numFmtId="0" fontId="58" fillId="5" borderId="107" xfId="9" applyFont="1" applyFill="1" applyBorder="1" applyAlignment="1">
      <alignment horizontal="center" vertical="center"/>
    </xf>
    <xf numFmtId="0" fontId="12" fillId="5" borderId="108" xfId="9" applyFont="1" applyFill="1" applyBorder="1" applyAlignment="1">
      <alignment horizontal="center" vertical="center"/>
    </xf>
    <xf numFmtId="0" fontId="12" fillId="5" borderId="109" xfId="9" applyFont="1" applyFill="1" applyBorder="1" applyAlignment="1">
      <alignment horizontal="center" vertical="center" wrapText="1"/>
    </xf>
    <xf numFmtId="0" fontId="52" fillId="0" borderId="0" xfId="9" applyFont="1" applyAlignment="1">
      <alignment horizontal="justify" vertical="center"/>
    </xf>
    <xf numFmtId="0" fontId="52" fillId="0" borderId="0" xfId="9" applyFont="1">
      <alignment vertical="center"/>
    </xf>
    <xf numFmtId="0" fontId="58" fillId="5" borderId="111" xfId="9" applyFont="1" applyFill="1" applyBorder="1" applyAlignment="1">
      <alignment horizontal="center" vertical="center" wrapText="1"/>
    </xf>
    <xf numFmtId="0" fontId="59" fillId="8" borderId="112" xfId="9" applyFont="1" applyFill="1" applyBorder="1" applyAlignment="1">
      <alignment horizontal="justify" vertical="center" wrapText="1"/>
    </xf>
    <xf numFmtId="0" fontId="59" fillId="0" borderId="0" xfId="9" applyFont="1" applyAlignment="1">
      <alignment horizontal="justify" vertical="center"/>
    </xf>
    <xf numFmtId="0" fontId="58" fillId="5" borderId="113" xfId="9" applyFont="1" applyFill="1" applyBorder="1" applyAlignment="1">
      <alignment horizontal="center" vertical="center" wrapText="1"/>
    </xf>
    <xf numFmtId="0" fontId="59" fillId="8" borderId="114" xfId="9" applyFont="1" applyFill="1" applyBorder="1" applyAlignment="1">
      <alignment horizontal="justify" vertical="center" wrapText="1"/>
    </xf>
    <xf numFmtId="0" fontId="58" fillId="5" borderId="31" xfId="9" applyFont="1" applyFill="1" applyBorder="1" applyAlignment="1">
      <alignment horizontal="center" vertical="center" wrapText="1"/>
    </xf>
    <xf numFmtId="0" fontId="59" fillId="8" borderId="115" xfId="9" applyFont="1" applyFill="1" applyBorder="1" applyAlignment="1">
      <alignment horizontal="justify" vertical="center" wrapText="1"/>
    </xf>
    <xf numFmtId="0" fontId="59" fillId="8" borderId="116" xfId="9" applyFont="1" applyFill="1" applyBorder="1" applyAlignment="1">
      <alignment horizontal="justify" vertical="center" wrapText="1"/>
    </xf>
    <xf numFmtId="0" fontId="60" fillId="8" borderId="117" xfId="9" applyFont="1" applyFill="1" applyBorder="1" applyAlignment="1">
      <alignment horizontal="left" vertical="center" wrapText="1"/>
    </xf>
    <xf numFmtId="0" fontId="61" fillId="0" borderId="0" xfId="9" applyFont="1" applyAlignment="1">
      <alignment horizontal="left" vertical="center"/>
    </xf>
    <xf numFmtId="0" fontId="61" fillId="0" borderId="0" xfId="9" applyFont="1">
      <alignment vertical="center"/>
    </xf>
    <xf numFmtId="0" fontId="58" fillId="5" borderId="118" xfId="9" applyFont="1" applyFill="1" applyBorder="1" applyAlignment="1">
      <alignment horizontal="center" vertical="center" wrapText="1"/>
    </xf>
    <xf numFmtId="0" fontId="52" fillId="8" borderId="115" xfId="9" applyFont="1" applyFill="1" applyBorder="1" applyAlignment="1">
      <alignment vertical="center" wrapText="1"/>
    </xf>
    <xf numFmtId="0" fontId="52" fillId="0" borderId="0" xfId="9" applyFont="1" applyAlignment="1">
      <alignment horizontal="left" vertical="center"/>
    </xf>
    <xf numFmtId="0" fontId="58" fillId="5" borderId="120" xfId="9" applyFont="1" applyFill="1" applyBorder="1" applyAlignment="1">
      <alignment horizontal="center" vertical="center" wrapText="1"/>
    </xf>
    <xf numFmtId="0" fontId="9" fillId="8" borderId="121" xfId="9" applyFont="1" applyFill="1" applyBorder="1" applyAlignment="1">
      <alignment vertical="center" wrapText="1"/>
    </xf>
    <xf numFmtId="0" fontId="58" fillId="5" borderId="123" xfId="9" applyFont="1" applyFill="1" applyBorder="1" applyAlignment="1">
      <alignment horizontal="center" vertical="center" wrapText="1"/>
    </xf>
    <xf numFmtId="0" fontId="52" fillId="8" borderId="124" xfId="9" applyFont="1" applyFill="1" applyBorder="1" applyAlignment="1">
      <alignment horizontal="left" vertical="center" wrapText="1"/>
    </xf>
    <xf numFmtId="0" fontId="52" fillId="8" borderId="126" xfId="9" applyFont="1" applyFill="1" applyBorder="1" applyAlignment="1">
      <alignment vertical="center" wrapText="1"/>
    </xf>
    <xf numFmtId="0" fontId="60" fillId="8" borderId="128" xfId="9" applyFont="1" applyFill="1" applyBorder="1" applyAlignment="1">
      <alignment vertical="center" wrapText="1"/>
    </xf>
    <xf numFmtId="0" fontId="52" fillId="8" borderId="129" xfId="9" applyFont="1" applyFill="1" applyBorder="1" applyAlignment="1">
      <alignment vertical="center" wrapText="1"/>
    </xf>
    <xf numFmtId="0" fontId="58" fillId="5" borderId="130" xfId="9" applyFont="1" applyFill="1" applyBorder="1" applyAlignment="1">
      <alignment horizontal="center" vertical="center" wrapText="1"/>
    </xf>
    <xf numFmtId="0" fontId="52" fillId="8" borderId="131" xfId="9" applyFont="1" applyFill="1" applyBorder="1" applyAlignment="1">
      <alignment vertical="center" wrapText="1"/>
    </xf>
    <xf numFmtId="0" fontId="52" fillId="8" borderId="132" xfId="9" applyFont="1" applyFill="1" applyBorder="1" applyAlignment="1">
      <alignment vertical="center" wrapText="1"/>
    </xf>
    <xf numFmtId="0" fontId="52" fillId="8" borderId="133" xfId="9" applyFont="1" applyFill="1" applyBorder="1" applyAlignment="1">
      <alignment vertical="center" wrapText="1"/>
    </xf>
    <xf numFmtId="0" fontId="58" fillId="5" borderId="120" xfId="9" applyFont="1" applyFill="1" applyBorder="1" applyAlignment="1">
      <alignment horizontal="center" vertical="center"/>
    </xf>
    <xf numFmtId="0" fontId="9" fillId="8" borderId="134" xfId="9" applyFont="1" applyFill="1" applyBorder="1" applyAlignment="1">
      <alignment horizontal="left" vertical="center" wrapText="1"/>
    </xf>
    <xf numFmtId="0" fontId="58" fillId="0" borderId="0" xfId="9" applyFont="1" applyAlignment="1">
      <alignment horizontal="center" vertical="center" textRotation="255"/>
    </xf>
    <xf numFmtId="0" fontId="52" fillId="0" borderId="0" xfId="9" applyFont="1" applyAlignment="1">
      <alignment horizontal="center" vertical="center"/>
    </xf>
    <xf numFmtId="0" fontId="52" fillId="8" borderId="0" xfId="9" applyFont="1" applyFill="1" applyAlignment="1">
      <alignment horizontal="left" vertical="center" wrapText="1"/>
    </xf>
    <xf numFmtId="0" fontId="52" fillId="0" borderId="19" xfId="9" applyFont="1" applyBorder="1" applyAlignment="1">
      <alignment vertical="center" wrapText="1"/>
    </xf>
    <xf numFmtId="0" fontId="52" fillId="8" borderId="0" xfId="9" applyFont="1" applyFill="1" applyAlignment="1">
      <alignment vertical="center" wrapText="1"/>
    </xf>
    <xf numFmtId="0" fontId="9" fillId="0" borderId="21" xfId="9" applyFont="1" applyBorder="1" applyAlignment="1">
      <alignment vertical="center" wrapText="1"/>
    </xf>
    <xf numFmtId="0" fontId="52" fillId="0" borderId="21" xfId="9" applyFont="1" applyBorder="1" applyAlignment="1">
      <alignment vertical="center" wrapText="1"/>
    </xf>
    <xf numFmtId="0" fontId="52" fillId="0" borderId="23" xfId="9" applyFont="1" applyBorder="1" applyAlignment="1">
      <alignment vertical="center" wrapText="1"/>
    </xf>
    <xf numFmtId="0" fontId="62" fillId="0" borderId="0" xfId="9" applyFont="1">
      <alignment vertical="center"/>
    </xf>
    <xf numFmtId="0" fontId="65" fillId="0" borderId="0" xfId="9" applyFont="1" applyAlignment="1">
      <alignment horizontal="justify" vertical="center"/>
    </xf>
    <xf numFmtId="0" fontId="52" fillId="0" borderId="0" xfId="9" applyFont="1" applyAlignment="1">
      <alignment horizontal="left" vertical="center" wrapText="1"/>
    </xf>
    <xf numFmtId="38" fontId="9" fillId="0" borderId="71" xfId="1" applyFont="1" applyBorder="1" applyAlignment="1" applyProtection="1">
      <alignment vertical="center"/>
      <protection locked="0"/>
    </xf>
    <xf numFmtId="38" fontId="9" fillId="0" borderId="95" xfId="1" applyFont="1" applyBorder="1" applyAlignment="1" applyProtection="1">
      <alignment vertical="center"/>
      <protection locked="0"/>
    </xf>
    <xf numFmtId="38" fontId="9" fillId="0" borderId="72" xfId="1" applyFont="1" applyBorder="1" applyProtection="1">
      <alignment vertical="center"/>
      <protection locked="0"/>
    </xf>
    <xf numFmtId="0" fontId="9" fillId="2" borderId="43" xfId="0" applyFont="1" applyFill="1" applyBorder="1" applyProtection="1">
      <alignment vertical="center"/>
      <protection locked="0"/>
    </xf>
    <xf numFmtId="0" fontId="8" fillId="2" borderId="69" xfId="0" applyFont="1" applyFill="1" applyBorder="1" applyProtection="1">
      <alignment vertical="center"/>
      <protection locked="0"/>
    </xf>
    <xf numFmtId="0" fontId="8" fillId="2" borderId="44" xfId="0" applyFont="1" applyFill="1" applyBorder="1" applyProtection="1">
      <alignment vertical="center"/>
      <protection locked="0"/>
    </xf>
    <xf numFmtId="0" fontId="8" fillId="2" borderId="0" xfId="0" applyFont="1" applyFill="1" applyAlignment="1">
      <alignment horizontal="left" vertical="center"/>
    </xf>
    <xf numFmtId="0" fontId="8" fillId="0" borderId="0" xfId="0" applyFont="1" applyAlignment="1">
      <alignment horizontal="left" vertical="center"/>
    </xf>
    <xf numFmtId="0" fontId="10"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9" fillId="3" borderId="8"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8" fillId="2" borderId="70"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67"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wrapText="1"/>
      <protection locked="0"/>
    </xf>
    <xf numFmtId="0" fontId="8" fillId="2" borderId="54"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wrapText="1"/>
      <protection locked="0"/>
    </xf>
    <xf numFmtId="0" fontId="11" fillId="2" borderId="0" xfId="0" applyFont="1" applyFill="1">
      <alignment vertical="center"/>
    </xf>
    <xf numFmtId="0" fontId="11" fillId="0" borderId="0" xfId="0" applyFont="1">
      <alignment vertical="center"/>
    </xf>
    <xf numFmtId="0" fontId="9" fillId="2" borderId="31" xfId="0" applyFont="1" applyFill="1" applyBorder="1" applyAlignment="1" applyProtection="1">
      <alignment horizontal="left" vertical="center" wrapText="1"/>
      <protection locked="0"/>
    </xf>
    <xf numFmtId="0" fontId="9" fillId="3" borderId="33" xfId="0" applyFont="1" applyFill="1" applyBorder="1" applyAlignment="1">
      <alignment horizontal="center" vertical="center" wrapText="1" justifyLastLine="1"/>
    </xf>
    <xf numFmtId="0" fontId="9" fillId="3" borderId="47" xfId="0" applyFont="1" applyFill="1" applyBorder="1" applyAlignment="1">
      <alignment horizontal="center" vertical="center" wrapText="1" justifyLastLine="1"/>
    </xf>
    <xf numFmtId="0" fontId="9" fillId="3" borderId="43" xfId="0" applyFont="1" applyFill="1" applyBorder="1" applyAlignment="1" applyProtection="1">
      <alignment horizontal="left" vertical="center" wrapText="1"/>
      <protection locked="0"/>
    </xf>
    <xf numFmtId="0" fontId="11" fillId="2" borderId="47" xfId="0" applyFont="1" applyFill="1" applyBorder="1" applyAlignment="1" applyProtection="1">
      <alignment horizontal="center" vertical="center" wrapText="1"/>
      <protection locked="0"/>
    </xf>
    <xf numFmtId="0" fontId="43" fillId="11" borderId="74" xfId="0" applyFont="1" applyFill="1" applyBorder="1" applyAlignment="1" applyProtection="1">
      <alignment horizontal="left" vertical="center" wrapText="1"/>
      <protection locked="0"/>
    </xf>
    <xf numFmtId="0" fontId="44" fillId="11" borderId="7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protection locked="0"/>
    </xf>
    <xf numFmtId="0" fontId="8" fillId="2" borderId="6" xfId="0" applyFont="1" applyFill="1" applyBorder="1" applyAlignment="1" applyProtection="1">
      <alignment horizontal="left" shrinkToFit="1"/>
      <protection locked="0"/>
    </xf>
    <xf numFmtId="0" fontId="8" fillId="2" borderId="15" xfId="0" applyFont="1" applyFill="1" applyBorder="1" applyAlignment="1" applyProtection="1">
      <alignment horizontal="left" wrapText="1"/>
      <protection locked="0"/>
    </xf>
    <xf numFmtId="0" fontId="8" fillId="2" borderId="15" xfId="0" applyFont="1" applyFill="1" applyBorder="1" applyAlignment="1" applyProtection="1">
      <alignment horizontal="left" shrinkToFit="1"/>
      <protection locked="0"/>
    </xf>
    <xf numFmtId="176" fontId="8" fillId="0" borderId="18" xfId="0" applyNumberFormat="1" applyFont="1" applyBorder="1" applyAlignment="1" applyProtection="1">
      <alignment horizontal="left" wrapText="1"/>
      <protection locked="0"/>
    </xf>
    <xf numFmtId="0" fontId="9" fillId="0" borderId="0" xfId="0" applyFont="1" applyAlignment="1">
      <alignment horizontal="left" vertical="center" wrapText="1" indent="10"/>
    </xf>
    <xf numFmtId="0" fontId="11" fillId="0" borderId="0" xfId="0" applyFont="1" applyAlignment="1">
      <alignment horizontal="left" vertical="center" wrapText="1" indent="10"/>
    </xf>
    <xf numFmtId="0" fontId="9" fillId="4" borderId="43"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3" borderId="43" xfId="0" applyFont="1" applyFill="1" applyBorder="1" applyAlignment="1">
      <alignment horizontal="center" vertical="center" wrapText="1" justifyLastLine="1"/>
    </xf>
    <xf numFmtId="0" fontId="9" fillId="3" borderId="68" xfId="0" applyFont="1" applyFill="1" applyBorder="1" applyAlignment="1">
      <alignment horizontal="center" vertical="center" wrapText="1" justifyLastLine="1"/>
    </xf>
    <xf numFmtId="0" fontId="9" fillId="3" borderId="57"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3" borderId="65" xfId="0" applyFont="1" applyFill="1" applyBorder="1" applyAlignment="1">
      <alignment horizontal="left" vertical="center" wrapText="1"/>
    </xf>
    <xf numFmtId="0" fontId="9" fillId="3" borderId="33"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0" borderId="58" xfId="0" applyFont="1" applyBorder="1" applyAlignment="1" applyProtection="1">
      <alignment horizontal="center" vertical="center" wrapText="1"/>
      <protection locked="0"/>
    </xf>
    <xf numFmtId="0" fontId="9" fillId="3" borderId="8" xfId="0" applyFont="1" applyFill="1" applyBorder="1" applyAlignment="1">
      <alignment horizontal="left" vertical="center"/>
    </xf>
    <xf numFmtId="0" fontId="9" fillId="3" borderId="3" xfId="0" applyFont="1" applyFill="1" applyBorder="1" applyAlignment="1">
      <alignment horizontal="left" vertical="center"/>
    </xf>
    <xf numFmtId="0" fontId="9" fillId="3" borderId="20" xfId="0" applyFont="1" applyFill="1" applyBorder="1" applyAlignment="1">
      <alignment horizontal="left" vertical="center"/>
    </xf>
    <xf numFmtId="0" fontId="9" fillId="3" borderId="31" xfId="0" applyFont="1" applyFill="1" applyBorder="1" applyAlignment="1">
      <alignment horizontal="left" vertical="center" wrapText="1"/>
    </xf>
    <xf numFmtId="0" fontId="9" fillId="3" borderId="31" xfId="0" applyFont="1" applyFill="1" applyBorder="1" applyAlignment="1">
      <alignment horizontal="center" vertical="center"/>
    </xf>
    <xf numFmtId="0" fontId="8" fillId="0" borderId="67" xfId="0" applyFont="1" applyBorder="1" applyAlignment="1" applyProtection="1">
      <alignment horizontal="center" vertical="center" wrapText="1"/>
      <protection locked="0"/>
    </xf>
    <xf numFmtId="0" fontId="9" fillId="3" borderId="88" xfId="0" applyFont="1" applyFill="1" applyBorder="1" applyAlignment="1">
      <alignment horizontal="left" vertical="center"/>
    </xf>
    <xf numFmtId="0" fontId="9" fillId="3" borderId="80" xfId="0" applyFont="1" applyFill="1" applyBorder="1" applyAlignment="1">
      <alignment horizontal="left" vertical="center"/>
    </xf>
    <xf numFmtId="0" fontId="9" fillId="3" borderId="96" xfId="0" applyFont="1" applyFill="1" applyBorder="1" applyAlignment="1">
      <alignment horizontal="left" vertical="center"/>
    </xf>
    <xf numFmtId="0" fontId="8" fillId="0" borderId="15"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9" fillId="3" borderId="52" xfId="0" applyFont="1" applyFill="1" applyBorder="1" applyAlignment="1">
      <alignment horizontal="left" vertical="center"/>
    </xf>
    <xf numFmtId="0" fontId="9" fillId="3" borderId="81" xfId="0" applyFont="1" applyFill="1" applyBorder="1" applyAlignment="1">
      <alignment horizontal="left" vertical="center"/>
    </xf>
    <xf numFmtId="0" fontId="9" fillId="3" borderId="82" xfId="0" applyFont="1" applyFill="1" applyBorder="1" applyAlignment="1">
      <alignment horizontal="left" vertical="center"/>
    </xf>
    <xf numFmtId="0" fontId="8" fillId="3" borderId="5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2" borderId="93" xfId="0" applyFont="1" applyFill="1" applyBorder="1" applyAlignment="1" applyProtection="1">
      <alignment horizontal="left" vertical="center" wrapText="1"/>
      <protection locked="0"/>
    </xf>
    <xf numFmtId="0" fontId="8" fillId="2" borderId="94" xfId="0" applyFont="1" applyFill="1" applyBorder="1" applyAlignment="1" applyProtection="1">
      <alignment horizontal="left" vertical="center" wrapText="1"/>
      <protection locked="0"/>
    </xf>
    <xf numFmtId="0" fontId="9" fillId="3" borderId="31" xfId="0" applyFont="1" applyFill="1" applyBorder="1" applyAlignment="1">
      <alignment horizontal="center" vertical="center" wrapText="1"/>
    </xf>
    <xf numFmtId="0" fontId="8" fillId="2" borderId="29" xfId="0" applyFont="1" applyFill="1" applyBorder="1" applyAlignment="1" applyProtection="1">
      <alignment horizontal="left" vertical="center"/>
      <protection locked="0"/>
    </xf>
    <xf numFmtId="0" fontId="8" fillId="2" borderId="19"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23" xfId="0" applyFont="1" applyFill="1" applyBorder="1" applyAlignment="1" applyProtection="1">
      <alignment horizontal="left" vertical="center"/>
      <protection locked="0"/>
    </xf>
    <xf numFmtId="0" fontId="8" fillId="2" borderId="52"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protection locked="0"/>
    </xf>
    <xf numFmtId="0" fontId="9" fillId="3" borderId="2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0" borderId="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3" borderId="31" xfId="1" applyNumberFormat="1" applyFont="1" applyFill="1" applyBorder="1" applyAlignment="1">
      <alignment horizontal="left" vertical="center" wrapText="1"/>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45" fillId="8" borderId="0" xfId="0" applyFont="1" applyFill="1" applyAlignment="1" applyProtection="1">
      <alignment horizontal="left" vertical="top" wrapText="1"/>
      <protection locked="0"/>
    </xf>
    <xf numFmtId="0" fontId="45" fillId="8" borderId="21" xfId="0" applyFont="1" applyFill="1" applyBorder="1" applyAlignment="1" applyProtection="1">
      <alignment horizontal="left" vertical="top" wrapText="1"/>
      <protection locked="0"/>
    </xf>
    <xf numFmtId="0" fontId="45" fillId="8" borderId="6" xfId="0" applyFont="1" applyFill="1" applyBorder="1" applyAlignment="1" applyProtection="1">
      <alignment horizontal="left" vertical="top" wrapText="1"/>
      <protection locked="0"/>
    </xf>
    <xf numFmtId="0" fontId="45" fillId="8" borderId="23" xfId="0" applyFont="1" applyFill="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3" borderId="33" xfId="0" applyFont="1" applyFill="1" applyBorder="1" applyAlignment="1">
      <alignment horizontal="center" vertical="center" justifyLastLine="1"/>
    </xf>
    <xf numFmtId="0" fontId="9" fillId="3" borderId="49" xfId="0" applyFont="1" applyFill="1" applyBorder="1" applyAlignment="1">
      <alignment horizontal="center" vertical="center" justifyLastLine="1"/>
    </xf>
    <xf numFmtId="0" fontId="9" fillId="3" borderId="47" xfId="0" applyFont="1" applyFill="1" applyBorder="1" applyAlignment="1">
      <alignment horizontal="center" vertical="center" justifyLastLine="1"/>
    </xf>
    <xf numFmtId="0" fontId="47" fillId="2" borderId="0" xfId="0" applyFont="1" applyFill="1" applyAlignment="1">
      <alignment horizontal="left" vertical="top" wrapText="1"/>
    </xf>
    <xf numFmtId="0" fontId="47" fillId="2" borderId="0" xfId="0" applyFont="1" applyFill="1" applyAlignment="1">
      <alignment horizontal="left" vertical="top"/>
    </xf>
    <xf numFmtId="179" fontId="8" fillId="5" borderId="31" xfId="1" applyNumberFormat="1" applyFont="1" applyFill="1" applyBorder="1" applyAlignment="1" applyProtection="1">
      <alignment horizontal="right" vertical="center" wrapText="1"/>
    </xf>
    <xf numFmtId="0" fontId="11" fillId="2" borderId="31" xfId="0" applyFont="1" applyFill="1" applyBorder="1" applyAlignment="1" applyProtection="1">
      <alignment horizontal="center" vertical="center" wrapText="1"/>
      <protection locked="0"/>
    </xf>
    <xf numFmtId="38" fontId="9" fillId="3" borderId="31" xfId="1" applyFont="1" applyFill="1" applyBorder="1" applyAlignment="1">
      <alignment horizontal="center" vertical="center" wrapText="1" shrinkToFit="1"/>
    </xf>
    <xf numFmtId="0" fontId="9" fillId="0" borderId="31" xfId="1" applyNumberFormat="1" applyFont="1" applyBorder="1" applyAlignment="1" applyProtection="1">
      <alignment horizontal="left" vertical="center" wrapText="1"/>
      <protection locked="0"/>
    </xf>
    <xf numFmtId="0" fontId="9" fillId="5" borderId="12" xfId="1" applyNumberFormat="1" applyFont="1" applyFill="1" applyBorder="1" applyAlignment="1">
      <alignment horizontal="left" vertical="center" wrapText="1"/>
    </xf>
    <xf numFmtId="0" fontId="9" fillId="5" borderId="13" xfId="1" applyNumberFormat="1" applyFont="1" applyFill="1" applyBorder="1" applyAlignment="1">
      <alignment horizontal="left" vertical="center" wrapText="1"/>
    </xf>
    <xf numFmtId="0" fontId="9" fillId="5" borderId="27" xfId="1" applyNumberFormat="1" applyFont="1" applyFill="1" applyBorder="1" applyAlignment="1">
      <alignment horizontal="left" vertical="center" wrapText="1"/>
    </xf>
    <xf numFmtId="0" fontId="9" fillId="5" borderId="5" xfId="1" applyNumberFormat="1" applyFont="1" applyFill="1" applyBorder="1" applyAlignment="1">
      <alignment horizontal="left" vertical="center" wrapText="1"/>
    </xf>
    <xf numFmtId="0" fontId="9" fillId="5" borderId="6" xfId="1" applyNumberFormat="1" applyFont="1" applyFill="1" applyBorder="1" applyAlignment="1">
      <alignment horizontal="left" vertical="center" wrapText="1"/>
    </xf>
    <xf numFmtId="0" fontId="9" fillId="5" borderId="23" xfId="1" applyNumberFormat="1" applyFont="1" applyFill="1" applyBorder="1" applyAlignment="1">
      <alignment horizontal="left" vertical="center" wrapText="1"/>
    </xf>
    <xf numFmtId="176" fontId="9" fillId="5" borderId="8" xfId="1" applyNumberFormat="1" applyFont="1" applyFill="1" applyBorder="1" applyAlignment="1">
      <alignment horizontal="left" vertical="center"/>
    </xf>
    <xf numFmtId="176" fontId="9" fillId="5" borderId="3" xfId="1" applyNumberFormat="1" applyFont="1" applyFill="1" applyBorder="1" applyAlignment="1">
      <alignment horizontal="left" vertical="center"/>
    </xf>
    <xf numFmtId="176" fontId="9" fillId="5" borderId="20" xfId="1" applyNumberFormat="1" applyFont="1" applyFill="1" applyBorder="1" applyAlignment="1">
      <alignment horizontal="left" vertical="center"/>
    </xf>
    <xf numFmtId="38" fontId="9" fillId="0" borderId="54" xfId="1" applyFont="1" applyBorder="1" applyAlignment="1">
      <alignment horizontal="center" vertical="center"/>
    </xf>
    <xf numFmtId="38" fontId="9" fillId="0" borderId="61" xfId="1" applyFont="1" applyBorder="1" applyAlignment="1">
      <alignment horizontal="center" vertical="center"/>
    </xf>
    <xf numFmtId="0" fontId="9" fillId="0" borderId="12" xfId="1" applyNumberFormat="1" applyFont="1" applyBorder="1" applyAlignment="1" applyProtection="1">
      <alignment horizontal="left" vertical="top" wrapText="1"/>
      <protection locked="0"/>
    </xf>
    <xf numFmtId="0" fontId="9" fillId="0" borderId="13" xfId="1" applyNumberFormat="1" applyFont="1" applyBorder="1" applyAlignment="1" applyProtection="1">
      <alignment horizontal="left" vertical="top" wrapText="1"/>
      <protection locked="0"/>
    </xf>
    <xf numFmtId="0" fontId="9" fillId="0" borderId="27" xfId="1" applyNumberFormat="1" applyFont="1" applyBorder="1" applyAlignment="1" applyProtection="1">
      <alignment horizontal="left" vertical="top" wrapText="1"/>
      <protection locked="0"/>
    </xf>
    <xf numFmtId="0" fontId="9" fillId="0" borderId="2" xfId="1" applyNumberFormat="1" applyFont="1" applyBorder="1" applyAlignment="1" applyProtection="1">
      <alignment horizontal="left" vertical="top" wrapText="1"/>
      <protection locked="0"/>
    </xf>
    <xf numFmtId="0" fontId="9" fillId="0" borderId="0" xfId="1" applyNumberFormat="1" applyFont="1" applyBorder="1" applyAlignment="1" applyProtection="1">
      <alignment horizontal="left" vertical="top" wrapText="1"/>
      <protection locked="0"/>
    </xf>
    <xf numFmtId="0" fontId="9" fillId="0" borderId="21" xfId="1" applyNumberFormat="1" applyFont="1" applyBorder="1" applyAlignment="1" applyProtection="1">
      <alignment horizontal="left" vertical="top" wrapText="1"/>
      <protection locked="0"/>
    </xf>
    <xf numFmtId="0" fontId="9" fillId="0" borderId="5" xfId="1" applyNumberFormat="1" applyFont="1" applyBorder="1" applyAlignment="1" applyProtection="1">
      <alignment horizontal="left" vertical="top" wrapText="1"/>
      <protection locked="0"/>
    </xf>
    <xf numFmtId="0" fontId="9" fillId="0" borderId="6" xfId="1" applyNumberFormat="1" applyFont="1" applyBorder="1" applyAlignment="1" applyProtection="1">
      <alignment horizontal="left" vertical="top" wrapText="1"/>
      <protection locked="0"/>
    </xf>
    <xf numFmtId="0" fontId="9" fillId="0" borderId="23" xfId="1" applyNumberFormat="1" applyFont="1" applyBorder="1" applyAlignment="1" applyProtection="1">
      <alignment horizontal="left" vertical="top" wrapText="1"/>
      <protection locked="0"/>
    </xf>
    <xf numFmtId="38" fontId="9" fillId="3" borderId="33" xfId="1" applyFont="1" applyFill="1" applyBorder="1" applyAlignment="1">
      <alignment horizontal="center" vertical="center" textRotation="255"/>
    </xf>
    <xf numFmtId="38" fontId="9" fillId="3" borderId="49" xfId="1" applyFont="1" applyFill="1" applyBorder="1" applyAlignment="1">
      <alignment horizontal="center" vertical="center" textRotation="255"/>
    </xf>
    <xf numFmtId="38" fontId="9" fillId="3" borderId="8" xfId="1" applyFont="1" applyFill="1" applyBorder="1" applyAlignment="1">
      <alignment horizontal="left" vertical="center"/>
    </xf>
    <xf numFmtId="38" fontId="9" fillId="3" borderId="3" xfId="1" applyFont="1" applyFill="1" applyBorder="1" applyAlignment="1">
      <alignment horizontal="left" vertical="center"/>
    </xf>
    <xf numFmtId="38" fontId="9" fillId="3" borderId="20" xfId="1" applyFont="1" applyFill="1" applyBorder="1" applyAlignment="1">
      <alignment horizontal="left" vertical="center"/>
    </xf>
    <xf numFmtId="0" fontId="9" fillId="0" borderId="10" xfId="1" applyNumberFormat="1" applyFont="1" applyBorder="1" applyAlignment="1" applyProtection="1">
      <alignment horizontal="left" vertical="top" wrapText="1"/>
      <protection locked="0"/>
    </xf>
    <xf numFmtId="0" fontId="9" fillId="0" borderId="11" xfId="1" applyNumberFormat="1" applyFont="1" applyBorder="1" applyAlignment="1" applyProtection="1">
      <alignment horizontal="left" vertical="top" wrapText="1"/>
      <protection locked="0"/>
    </xf>
    <xf numFmtId="0" fontId="9" fillId="0" borderId="17" xfId="1" applyNumberFormat="1" applyFont="1" applyBorder="1" applyAlignment="1" applyProtection="1">
      <alignment horizontal="left" vertical="top" wrapText="1"/>
      <protection locked="0"/>
    </xf>
    <xf numFmtId="38" fontId="13" fillId="3" borderId="29" xfId="1" applyFont="1" applyFill="1" applyBorder="1" applyAlignment="1">
      <alignment horizontal="center" vertical="center" wrapText="1" justifyLastLine="1"/>
    </xf>
    <xf numFmtId="38" fontId="13" fillId="3" borderId="19" xfId="1" applyFont="1" applyFill="1" applyBorder="1" applyAlignment="1">
      <alignment horizontal="center" vertical="center" wrapText="1" justifyLastLine="1"/>
    </xf>
    <xf numFmtId="38" fontId="13" fillId="3" borderId="2" xfId="1" applyFont="1" applyFill="1" applyBorder="1" applyAlignment="1">
      <alignment horizontal="center" vertical="center" wrapText="1" justifyLastLine="1"/>
    </xf>
    <xf numFmtId="38" fontId="13" fillId="3" borderId="21" xfId="1" applyFont="1" applyFill="1" applyBorder="1" applyAlignment="1">
      <alignment horizontal="center" vertical="center" wrapText="1" justifyLastLine="1"/>
    </xf>
    <xf numFmtId="38" fontId="13" fillId="3" borderId="5" xfId="1" applyFont="1" applyFill="1" applyBorder="1" applyAlignment="1">
      <alignment horizontal="center" vertical="center" wrapText="1" justifyLastLine="1"/>
    </xf>
    <xf numFmtId="38" fontId="13" fillId="3" borderId="23" xfId="1" applyFont="1" applyFill="1" applyBorder="1" applyAlignment="1">
      <alignment horizontal="center" vertical="center" wrapText="1" justifyLastLine="1"/>
    </xf>
    <xf numFmtId="38" fontId="14" fillId="3" borderId="8" xfId="1" applyFont="1" applyFill="1" applyBorder="1" applyAlignment="1">
      <alignment horizontal="center" vertical="center" justifyLastLine="1"/>
    </xf>
    <xf numFmtId="38" fontId="14" fillId="3" borderId="20" xfId="1" applyFont="1" applyFill="1" applyBorder="1" applyAlignment="1">
      <alignment horizontal="center" vertical="center" justifyLastLine="1"/>
    </xf>
    <xf numFmtId="38" fontId="14" fillId="3" borderId="9" xfId="1" applyFont="1" applyFill="1" applyBorder="1" applyAlignment="1">
      <alignment horizontal="center" vertical="center" justifyLastLine="1"/>
    </xf>
    <xf numFmtId="38" fontId="14" fillId="3" borderId="22" xfId="1" applyFont="1" applyFill="1" applyBorder="1" applyAlignment="1">
      <alignment horizontal="center" vertical="center" justifyLastLine="1"/>
    </xf>
    <xf numFmtId="38" fontId="9" fillId="3" borderId="10" xfId="1" applyFont="1" applyFill="1" applyBorder="1" applyAlignment="1">
      <alignment horizontal="center" vertical="center" justifyLastLine="1"/>
    </xf>
    <xf numFmtId="38" fontId="9" fillId="3" borderId="17" xfId="1" applyFont="1" applyFill="1" applyBorder="1" applyAlignment="1">
      <alignment horizontal="center" vertical="center" justifyLastLine="1"/>
    </xf>
    <xf numFmtId="38" fontId="9" fillId="3" borderId="66" xfId="1" applyFont="1" applyFill="1" applyBorder="1" applyAlignment="1">
      <alignment horizontal="center" vertical="center" shrinkToFit="1"/>
    </xf>
    <xf numFmtId="38" fontId="9" fillId="3" borderId="58" xfId="1" applyFont="1" applyFill="1" applyBorder="1" applyAlignment="1">
      <alignment horizontal="center" vertical="center" shrinkToFit="1"/>
    </xf>
    <xf numFmtId="38" fontId="9" fillId="0" borderId="58" xfId="1" applyFont="1" applyBorder="1" applyAlignment="1" applyProtection="1">
      <alignment horizontal="center" vertical="center" shrinkToFit="1"/>
      <protection locked="0"/>
    </xf>
    <xf numFmtId="38" fontId="9" fillId="0" borderId="67" xfId="1" applyFont="1" applyBorder="1" applyAlignment="1" applyProtection="1">
      <alignment horizontal="center" vertical="center" shrinkToFit="1"/>
      <protection locked="0"/>
    </xf>
    <xf numFmtId="177" fontId="9" fillId="0" borderId="15" xfId="1" applyNumberFormat="1" applyFont="1" applyFill="1" applyBorder="1" applyAlignment="1" applyProtection="1">
      <alignment horizontal="center" vertical="center"/>
      <protection locked="0"/>
    </xf>
    <xf numFmtId="177" fontId="9" fillId="0" borderId="31" xfId="1" applyNumberFormat="1" applyFont="1" applyFill="1" applyBorder="1" applyAlignment="1" applyProtection="1">
      <alignment horizontal="center" vertical="center"/>
      <protection locked="0"/>
    </xf>
    <xf numFmtId="0" fontId="9" fillId="0" borderId="53" xfId="1" applyNumberFormat="1" applyFont="1" applyBorder="1" applyAlignment="1" applyProtection="1">
      <alignment horizontal="center" vertical="center" wrapText="1"/>
      <protection locked="0"/>
    </xf>
    <xf numFmtId="0" fontId="9" fillId="0" borderId="54" xfId="1" applyNumberFormat="1" applyFont="1" applyBorder="1" applyAlignment="1" applyProtection="1">
      <alignment horizontal="center" vertical="center" wrapText="1"/>
      <protection locked="0"/>
    </xf>
    <xf numFmtId="38" fontId="9" fillId="3" borderId="14" xfId="1" applyFont="1" applyFill="1" applyBorder="1" applyAlignment="1">
      <alignment horizontal="center" vertical="center" shrinkToFit="1"/>
    </xf>
    <xf numFmtId="38" fontId="9" fillId="3" borderId="16" xfId="1" applyFont="1" applyFill="1" applyBorder="1" applyAlignment="1">
      <alignment horizontal="center" vertical="center" shrinkToFit="1"/>
    </xf>
    <xf numFmtId="0" fontId="9" fillId="0" borderId="61" xfId="1" applyNumberFormat="1" applyFont="1" applyBorder="1" applyAlignment="1" applyProtection="1">
      <alignment horizontal="center" vertical="center" wrapText="1"/>
      <protection locked="0"/>
    </xf>
    <xf numFmtId="38" fontId="10" fillId="0" borderId="0" xfId="1" applyFont="1" applyBorder="1" applyAlignment="1">
      <alignment horizontal="left" vertical="center"/>
    </xf>
    <xf numFmtId="38" fontId="13" fillId="3" borderId="8" xfId="1" applyFont="1" applyFill="1" applyBorder="1" applyAlignment="1">
      <alignment horizontal="center" vertical="center"/>
    </xf>
    <xf numFmtId="38" fontId="13" fillId="3" borderId="20" xfId="1" applyFont="1" applyFill="1" applyBorder="1" applyAlignment="1">
      <alignment horizontal="center" vertical="center"/>
    </xf>
    <xf numFmtId="0" fontId="9" fillId="0" borderId="3" xfId="1" applyNumberFormat="1" applyFont="1" applyBorder="1" applyAlignment="1" applyProtection="1">
      <alignment horizontal="left" vertical="center" shrinkToFit="1"/>
      <protection locked="0"/>
    </xf>
    <xf numFmtId="0" fontId="9" fillId="5" borderId="11" xfId="1" applyNumberFormat="1" applyFont="1" applyFill="1" applyBorder="1" applyAlignment="1">
      <alignment horizontal="left" vertical="center" justifyLastLine="1"/>
    </xf>
    <xf numFmtId="38" fontId="13" fillId="3" borderId="14" xfId="1" applyFont="1" applyFill="1" applyBorder="1" applyAlignment="1">
      <alignment horizontal="center" vertical="center" wrapText="1" shrinkToFit="1"/>
    </xf>
    <xf numFmtId="38" fontId="13" fillId="3" borderId="16" xfId="1" applyFont="1" applyFill="1" applyBorder="1" applyAlignment="1">
      <alignment horizontal="center" vertical="center" wrapText="1" shrinkToFit="1"/>
    </xf>
    <xf numFmtId="38" fontId="13" fillId="0" borderId="15" xfId="1" applyFont="1" applyFill="1" applyBorder="1" applyAlignment="1" applyProtection="1">
      <alignment horizontal="left" vertical="center" wrapText="1" shrinkToFit="1"/>
      <protection locked="0"/>
    </xf>
    <xf numFmtId="38" fontId="12" fillId="3" borderId="14" xfId="1" applyFont="1" applyFill="1" applyBorder="1" applyAlignment="1">
      <alignment horizontal="center" vertical="center"/>
    </xf>
    <xf numFmtId="38" fontId="12" fillId="3" borderId="15" xfId="1" applyFont="1" applyFill="1" applyBorder="1" applyAlignment="1">
      <alignment horizontal="center" vertical="center"/>
    </xf>
    <xf numFmtId="38" fontId="9" fillId="3" borderId="15" xfId="1" applyFont="1" applyFill="1" applyBorder="1" applyAlignment="1">
      <alignment horizontal="left" vertical="center" wrapText="1"/>
    </xf>
    <xf numFmtId="38" fontId="9" fillId="3" borderId="15" xfId="1" applyFont="1" applyFill="1" applyBorder="1" applyAlignment="1">
      <alignment horizontal="left" vertical="center"/>
    </xf>
    <xf numFmtId="38" fontId="9" fillId="3" borderId="16" xfId="1" applyFont="1" applyFill="1" applyBorder="1" applyAlignment="1">
      <alignment horizontal="left" vertical="center"/>
    </xf>
    <xf numFmtId="38" fontId="9" fillId="3" borderId="31" xfId="1" applyFont="1" applyFill="1" applyBorder="1" applyAlignment="1">
      <alignment horizontal="center" vertical="center"/>
    </xf>
    <xf numFmtId="38" fontId="9" fillId="3" borderId="71" xfId="1" applyFont="1" applyFill="1" applyBorder="1" applyAlignment="1">
      <alignment horizontal="center" vertical="center" shrinkToFit="1"/>
    </xf>
    <xf numFmtId="38" fontId="9" fillId="3" borderId="95" xfId="1" applyFont="1" applyFill="1" applyBorder="1" applyAlignment="1">
      <alignment horizontal="center" vertical="center" shrinkToFit="1"/>
    </xf>
    <xf numFmtId="38" fontId="9" fillId="3" borderId="33" xfId="1" applyFont="1" applyFill="1" applyBorder="1" applyAlignment="1">
      <alignment horizontal="center" vertical="center" wrapText="1"/>
    </xf>
    <xf numFmtId="38" fontId="9" fillId="3" borderId="49" xfId="1" applyFont="1" applyFill="1" applyBorder="1" applyAlignment="1">
      <alignment horizontal="center" vertical="center" wrapText="1"/>
    </xf>
    <xf numFmtId="38" fontId="9" fillId="3" borderId="47" xfId="1" applyFont="1" applyFill="1" applyBorder="1" applyAlignment="1">
      <alignment horizontal="center" vertical="center" textRotation="255"/>
    </xf>
    <xf numFmtId="38" fontId="9" fillId="3" borderId="50" xfId="1" applyFont="1" applyFill="1" applyBorder="1" applyAlignment="1">
      <alignment horizontal="center" vertical="center"/>
    </xf>
    <xf numFmtId="38" fontId="9" fillId="3" borderId="51" xfId="1" applyFont="1" applyFill="1" applyBorder="1" applyAlignment="1">
      <alignment horizontal="center" vertical="center"/>
    </xf>
    <xf numFmtId="38" fontId="9" fillId="3" borderId="65"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3" xfId="1" applyFont="1" applyFill="1" applyBorder="1" applyAlignment="1">
      <alignment horizontal="center" vertical="center"/>
    </xf>
    <xf numFmtId="38" fontId="9" fillId="3" borderId="20" xfId="1" applyFont="1" applyFill="1" applyBorder="1" applyAlignment="1">
      <alignment horizontal="center" vertical="center"/>
    </xf>
    <xf numFmtId="38" fontId="9" fillId="0" borderId="53" xfId="1" applyFont="1" applyBorder="1" applyAlignment="1">
      <alignment horizontal="center" vertical="center" wrapText="1"/>
    </xf>
    <xf numFmtId="38" fontId="9" fillId="0" borderId="54" xfId="1" applyFont="1" applyBorder="1" applyAlignment="1">
      <alignment horizontal="center" vertical="center" wrapText="1"/>
    </xf>
    <xf numFmtId="38" fontId="9" fillId="0" borderId="71" xfId="1" applyFont="1" applyBorder="1" applyAlignment="1" applyProtection="1">
      <alignment horizontal="center" vertical="center"/>
      <protection locked="0"/>
    </xf>
    <xf numFmtId="38" fontId="9" fillId="0" borderId="95" xfId="1" applyFont="1" applyBorder="1" applyAlignment="1" applyProtection="1">
      <alignment horizontal="center" vertical="center"/>
      <protection locked="0"/>
    </xf>
    <xf numFmtId="180" fontId="9" fillId="3" borderId="14" xfId="1" applyNumberFormat="1" applyFont="1" applyFill="1" applyBorder="1" applyAlignment="1">
      <alignment horizontal="center" vertical="center" wrapText="1"/>
    </xf>
    <xf numFmtId="180" fontId="9" fillId="3" borderId="16" xfId="1" applyNumberFormat="1" applyFont="1" applyFill="1" applyBorder="1" applyAlignment="1">
      <alignment horizontal="center" vertical="center" wrapText="1"/>
    </xf>
    <xf numFmtId="0" fontId="22" fillId="0" borderId="0" xfId="5" applyFont="1" applyAlignment="1" applyProtection="1">
      <alignment horizontal="left" vertical="top" wrapText="1"/>
      <protection locked="0"/>
    </xf>
    <xf numFmtId="0" fontId="22" fillId="0" borderId="0" xfId="5" applyFont="1" applyAlignment="1" applyProtection="1">
      <alignment horizontal="left" vertical="top"/>
      <protection locked="0"/>
    </xf>
    <xf numFmtId="3" fontId="22" fillId="6" borderId="31" xfId="5" applyNumberFormat="1" applyFont="1" applyFill="1" applyBorder="1" applyAlignment="1">
      <alignment horizontal="left" vertical="center"/>
    </xf>
    <xf numFmtId="3" fontId="22" fillId="12" borderId="31" xfId="5" applyNumberFormat="1" applyFont="1" applyFill="1" applyBorder="1" applyAlignment="1">
      <alignment horizontal="left" vertical="center"/>
    </xf>
    <xf numFmtId="0" fontId="22" fillId="0" borderId="0" xfId="7" applyFont="1" applyAlignment="1" applyProtection="1">
      <alignment horizontal="left" vertical="top" wrapText="1"/>
      <protection locked="0"/>
    </xf>
    <xf numFmtId="0" fontId="22" fillId="0" borderId="0" xfId="7" applyFont="1" applyAlignment="1" applyProtection="1">
      <alignment horizontal="left" vertical="top"/>
      <protection locked="0"/>
    </xf>
    <xf numFmtId="0" fontId="22" fillId="0" borderId="0" xfId="5" applyFont="1" applyAlignment="1">
      <alignment horizontal="left" vertical="center" wrapText="1"/>
    </xf>
    <xf numFmtId="3" fontId="22" fillId="3" borderId="29" xfId="5" applyNumberFormat="1" applyFont="1" applyFill="1" applyBorder="1" applyAlignment="1">
      <alignment horizontal="left" vertical="center"/>
    </xf>
    <xf numFmtId="3" fontId="22" fillId="3" borderId="15" xfId="5" applyNumberFormat="1" applyFont="1" applyFill="1" applyBorder="1" applyAlignment="1">
      <alignment horizontal="left" vertical="center"/>
    </xf>
    <xf numFmtId="3" fontId="22" fillId="12" borderId="14" xfId="5" applyNumberFormat="1" applyFont="1" applyFill="1" applyBorder="1" applyAlignment="1">
      <alignment horizontal="left" vertical="center"/>
    </xf>
    <xf numFmtId="3" fontId="22" fillId="12" borderId="15" xfId="5" applyNumberFormat="1" applyFont="1" applyFill="1" applyBorder="1" applyAlignment="1">
      <alignment horizontal="left" vertical="center"/>
    </xf>
    <xf numFmtId="3" fontId="21" fillId="3" borderId="31" xfId="4" applyNumberFormat="1" applyFont="1" applyFill="1" applyBorder="1" applyAlignment="1" applyProtection="1">
      <alignment horizontal="center" vertical="center"/>
    </xf>
    <xf numFmtId="3" fontId="21" fillId="3" borderId="14" xfId="4" applyNumberFormat="1" applyFont="1" applyFill="1" applyBorder="1" applyAlignment="1" applyProtection="1">
      <alignment horizontal="center" vertical="center" shrinkToFit="1"/>
    </xf>
    <xf numFmtId="3" fontId="21" fillId="3" borderId="16" xfId="4" applyNumberFormat="1" applyFont="1" applyFill="1" applyBorder="1" applyAlignment="1" applyProtection="1">
      <alignment horizontal="center" vertical="center" shrinkToFit="1"/>
    </xf>
    <xf numFmtId="3" fontId="21" fillId="3" borderId="31" xfId="4" applyNumberFormat="1" applyFont="1" applyFill="1" applyBorder="1" applyAlignment="1" applyProtection="1">
      <alignment horizontal="center" vertical="center" shrinkToFit="1"/>
    </xf>
    <xf numFmtId="3" fontId="22" fillId="3" borderId="14" xfId="5" applyNumberFormat="1" applyFont="1" applyFill="1" applyBorder="1" applyAlignment="1">
      <alignment horizontal="left" vertical="center" wrapText="1"/>
    </xf>
    <xf numFmtId="3" fontId="22" fillId="3" borderId="15" xfId="5" applyNumberFormat="1" applyFont="1" applyFill="1" applyBorder="1" applyAlignment="1">
      <alignment horizontal="left" vertical="center" wrapText="1"/>
    </xf>
    <xf numFmtId="3" fontId="32" fillId="3" borderId="15" xfId="5" applyNumberFormat="1" applyFont="1" applyFill="1" applyBorder="1" applyAlignment="1">
      <alignment horizontal="left" vertical="center" wrapText="1" indent="7"/>
    </xf>
    <xf numFmtId="3" fontId="32" fillId="3" borderId="60" xfId="5" applyNumberFormat="1" applyFont="1" applyFill="1" applyBorder="1" applyAlignment="1">
      <alignment horizontal="left" vertical="center" wrapText="1" indent="7"/>
    </xf>
    <xf numFmtId="3" fontId="21" fillId="5" borderId="31" xfId="4" applyNumberFormat="1" applyFont="1" applyFill="1" applyBorder="1" applyAlignment="1" applyProtection="1">
      <alignment horizontal="center" vertical="center"/>
    </xf>
    <xf numFmtId="3" fontId="17" fillId="0" borderId="0" xfId="4" applyNumberFormat="1" applyFont="1" applyAlignment="1" applyProtection="1">
      <alignment horizontal="left" vertical="center" wrapText="1"/>
    </xf>
    <xf numFmtId="0" fontId="60" fillId="13" borderId="2" xfId="9" applyFont="1" applyFill="1" applyBorder="1" applyAlignment="1">
      <alignment horizontal="left" vertical="center" indent="2"/>
    </xf>
    <xf numFmtId="0" fontId="63" fillId="13" borderId="0" xfId="9" applyFont="1" applyFill="1" applyAlignment="1">
      <alignment horizontal="left" vertical="center" indent="2"/>
    </xf>
    <xf numFmtId="0" fontId="63" fillId="13" borderId="21" xfId="9" applyFont="1" applyFill="1" applyBorder="1" applyAlignment="1">
      <alignment horizontal="left" vertical="center" indent="2"/>
    </xf>
    <xf numFmtId="0" fontId="56" fillId="0" borderId="0" xfId="9" applyFont="1" applyAlignment="1">
      <alignment horizontal="left" vertical="center" wrapText="1"/>
    </xf>
    <xf numFmtId="0" fontId="56" fillId="0" borderId="0" xfId="9" applyFont="1" applyAlignment="1">
      <alignment horizontal="left" vertical="center"/>
    </xf>
    <xf numFmtId="0" fontId="58" fillId="5" borderId="110" xfId="9" applyFont="1" applyFill="1" applyBorder="1" applyAlignment="1">
      <alignment horizontal="left" vertical="center" wrapText="1" indent="1"/>
    </xf>
    <xf numFmtId="0" fontId="58" fillId="5" borderId="1" xfId="9" applyFont="1" applyFill="1" applyBorder="1" applyAlignment="1">
      <alignment horizontal="left" vertical="center" indent="1"/>
    </xf>
    <xf numFmtId="0" fontId="58" fillId="5" borderId="119" xfId="9" applyFont="1" applyFill="1" applyBorder="1" applyAlignment="1">
      <alignment horizontal="left" vertical="center" indent="1"/>
    </xf>
    <xf numFmtId="0" fontId="58" fillId="5" borderId="33" xfId="9" applyFont="1" applyFill="1" applyBorder="1" applyAlignment="1">
      <alignment horizontal="center" vertical="center" wrapText="1"/>
    </xf>
    <xf numFmtId="0" fontId="58" fillId="5" borderId="111" xfId="9" applyFont="1" applyFill="1" applyBorder="1" applyAlignment="1">
      <alignment horizontal="center" vertical="center" wrapText="1"/>
    </xf>
    <xf numFmtId="0" fontId="58" fillId="5" borderId="122" xfId="9" applyFont="1" applyFill="1" applyBorder="1" applyAlignment="1">
      <alignment horizontal="left" vertical="center" indent="1"/>
    </xf>
    <xf numFmtId="0" fontId="58" fillId="5" borderId="125" xfId="9" applyFont="1" applyFill="1" applyBorder="1" applyAlignment="1">
      <alignment horizontal="center" vertical="center" wrapText="1"/>
    </xf>
    <xf numFmtId="0" fontId="58" fillId="5" borderId="127" xfId="9" applyFont="1" applyFill="1" applyBorder="1" applyAlignment="1">
      <alignment horizontal="center" vertical="center" wrapText="1"/>
    </xf>
    <xf numFmtId="0" fontId="58" fillId="5" borderId="122" xfId="9" applyFont="1" applyFill="1" applyBorder="1" applyAlignment="1">
      <alignment horizontal="left" vertical="center" wrapText="1" indent="1"/>
    </xf>
    <xf numFmtId="0" fontId="58" fillId="5" borderId="119" xfId="9" applyFont="1" applyFill="1" applyBorder="1" applyAlignment="1">
      <alignment horizontal="left" vertical="center" wrapText="1" indent="1"/>
    </xf>
    <xf numFmtId="0" fontId="58" fillId="5" borderId="1" xfId="9" applyFont="1" applyFill="1" applyBorder="1" applyAlignment="1">
      <alignment horizontal="left" vertical="center" wrapText="1" indent="1"/>
    </xf>
    <xf numFmtId="0" fontId="58" fillId="5" borderId="29" xfId="9" applyFont="1" applyFill="1" applyBorder="1" applyAlignment="1">
      <alignment horizontal="center" vertical="center" wrapText="1"/>
    </xf>
    <xf numFmtId="0" fontId="58" fillId="5" borderId="19" xfId="9" applyFont="1" applyFill="1" applyBorder="1" applyAlignment="1">
      <alignment horizontal="center" vertical="center" wrapText="1"/>
    </xf>
    <xf numFmtId="0" fontId="58" fillId="5" borderId="2" xfId="9" applyFont="1" applyFill="1" applyBorder="1" applyAlignment="1">
      <alignment horizontal="center" vertical="center" wrapText="1"/>
    </xf>
    <xf numFmtId="0" fontId="58" fillId="5" borderId="21" xfId="9" applyFont="1" applyFill="1" applyBorder="1" applyAlignment="1">
      <alignment horizontal="center" vertical="center" wrapText="1"/>
    </xf>
    <xf numFmtId="0" fontId="58" fillId="5" borderId="5" xfId="9" applyFont="1" applyFill="1" applyBorder="1" applyAlignment="1">
      <alignment horizontal="center" vertical="center" wrapText="1"/>
    </xf>
    <xf numFmtId="0" fontId="58" fillId="5" borderId="23" xfId="9" applyFont="1" applyFill="1" applyBorder="1" applyAlignment="1">
      <alignment horizontal="center" vertical="center" wrapText="1"/>
    </xf>
    <xf numFmtId="0" fontId="59" fillId="13" borderId="29" xfId="9" applyFont="1" applyFill="1" applyBorder="1" applyAlignment="1">
      <alignment horizontal="left" vertical="center" wrapText="1"/>
    </xf>
    <xf numFmtId="0" fontId="59" fillId="13" borderId="18" xfId="9" applyFont="1" applyFill="1" applyBorder="1" applyAlignment="1">
      <alignment horizontal="left" vertical="center"/>
    </xf>
    <xf numFmtId="0" fontId="59" fillId="13" borderId="19" xfId="9" applyFont="1" applyFill="1" applyBorder="1" applyAlignment="1">
      <alignment horizontal="left" vertical="center"/>
    </xf>
    <xf numFmtId="0" fontId="63" fillId="13" borderId="2" xfId="9" applyFont="1" applyFill="1" applyBorder="1" applyAlignment="1">
      <alignment horizontal="left" vertical="center" wrapText="1" indent="2"/>
    </xf>
    <xf numFmtId="0" fontId="63" fillId="13" borderId="0" xfId="9" applyFont="1" applyFill="1" applyAlignment="1">
      <alignment horizontal="left" vertical="center" wrapText="1" indent="2"/>
    </xf>
    <xf numFmtId="0" fontId="63" fillId="13" borderId="21" xfId="9" applyFont="1" applyFill="1" applyBorder="1" applyAlignment="1">
      <alignment horizontal="left" vertical="center" wrapText="1" indent="2"/>
    </xf>
    <xf numFmtId="0" fontId="59" fillId="13" borderId="2" xfId="9" applyFont="1" applyFill="1" applyBorder="1" applyAlignment="1">
      <alignment horizontal="left" vertical="center"/>
    </xf>
    <xf numFmtId="0" fontId="59" fillId="13" borderId="0" xfId="9" applyFont="1" applyFill="1" applyAlignment="1">
      <alignment horizontal="left" vertical="center"/>
    </xf>
    <xf numFmtId="0" fontId="59" fillId="13" borderId="21" xfId="9" applyFont="1" applyFill="1" applyBorder="1" applyAlignment="1">
      <alignment horizontal="left" vertical="center"/>
    </xf>
    <xf numFmtId="0" fontId="64" fillId="0" borderId="0" xfId="9" applyFont="1" applyAlignment="1">
      <alignment horizontal="left" wrapText="1"/>
    </xf>
    <xf numFmtId="0" fontId="64" fillId="0" borderId="0" xfId="9" applyFont="1" applyAlignment="1">
      <alignment horizontal="left"/>
    </xf>
    <xf numFmtId="0" fontId="53" fillId="0" borderId="0" xfId="9" applyFont="1" applyAlignment="1">
      <alignment vertical="center" wrapText="1"/>
    </xf>
    <xf numFmtId="0" fontId="64" fillId="13" borderId="2" xfId="9" applyFont="1" applyFill="1" applyBorder="1" applyAlignment="1">
      <alignment horizontal="left" vertical="center"/>
    </xf>
    <xf numFmtId="0" fontId="64" fillId="13" borderId="0" xfId="9" applyFont="1" applyFill="1" applyAlignment="1">
      <alignment horizontal="left" vertical="center"/>
    </xf>
    <xf numFmtId="0" fontId="64" fillId="13" borderId="21" xfId="9" applyFont="1" applyFill="1" applyBorder="1" applyAlignment="1">
      <alignment horizontal="left" vertical="center"/>
    </xf>
    <xf numFmtId="0" fontId="59" fillId="13" borderId="5" xfId="9" applyFont="1" applyFill="1" applyBorder="1" applyAlignment="1">
      <alignment horizontal="left" vertical="center"/>
    </xf>
    <xf numFmtId="0" fontId="59" fillId="13" borderId="6" xfId="9" applyFont="1" applyFill="1" applyBorder="1" applyAlignment="1">
      <alignment horizontal="left" vertical="center"/>
    </xf>
    <xf numFmtId="0" fontId="59" fillId="13" borderId="23" xfId="9" applyFont="1" applyFill="1" applyBorder="1" applyAlignment="1">
      <alignment horizontal="left" vertical="center"/>
    </xf>
  </cellXfs>
  <cellStyles count="10">
    <cellStyle name="パーセント 2" xfId="6" xr:uid="{00000000-0005-0000-0000-000000000000}"/>
    <cellStyle name="桁区切り" xfId="1" builtinId="6"/>
    <cellStyle name="桁区切り 2" xfId="3" xr:uid="{00000000-0005-0000-0000-000003000000}"/>
    <cellStyle name="桁区切り 3" xfId="4" xr:uid="{00000000-0005-0000-0000-000004000000}"/>
    <cellStyle name="標準" xfId="0" builtinId="0"/>
    <cellStyle name="標準 2" xfId="2" xr:uid="{00000000-0005-0000-0000-000006000000}"/>
    <cellStyle name="標準 2 3" xfId="8" xr:uid="{5FED2B3A-2BD9-4403-A93E-812BCCF1C0E1}"/>
    <cellStyle name="標準 3" xfId="5" xr:uid="{00000000-0005-0000-0000-000007000000}"/>
    <cellStyle name="標準 3 2" xfId="7" xr:uid="{EA34B0B0-0631-4A3B-9918-37D234EB6F72}"/>
    <cellStyle name="標準 4" xfId="9" xr:uid="{606B8E79-4143-44A6-9D88-9C43908A0503}"/>
  </cellStyles>
  <dxfs count="118">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b/>
        <i/>
        <color rgb="FFFF0000"/>
      </font>
      <fill>
        <patternFill>
          <bgColor rgb="FFFF9999"/>
        </patternFill>
      </fill>
    </dxf>
    <dxf>
      <font>
        <color rgb="FFFF0000"/>
      </font>
      <fill>
        <patternFill>
          <bgColor theme="5" tint="0.79998168889431442"/>
        </patternFill>
      </fill>
    </dxf>
    <dxf>
      <font>
        <color rgb="FFFF0000"/>
      </font>
      <fill>
        <patternFill>
          <bgColor theme="5" tint="0.79998168889431442"/>
        </patternFill>
      </fill>
    </dxf>
    <dxf>
      <font>
        <strike val="0"/>
        <color theme="0"/>
      </font>
      <fill>
        <patternFill patternType="none">
          <bgColor auto="1"/>
        </patternFill>
      </fill>
      <border>
        <left/>
        <right/>
        <top/>
        <bottom/>
      </border>
    </dxf>
    <dxf>
      <font>
        <color theme="0"/>
      </font>
      <fill>
        <patternFill patternType="none">
          <bgColor auto="1"/>
        </patternFill>
      </fill>
      <border>
        <left/>
        <right/>
        <top/>
        <bottom/>
      </border>
    </dxf>
    <dxf>
      <border>
        <left/>
        <right/>
        <top style="thin">
          <color auto="1"/>
        </top>
        <bottom/>
        <vertical/>
        <horizontal/>
      </border>
    </dxf>
    <dxf>
      <font>
        <color theme="0" tint="-0.14996795556505021"/>
      </font>
      <fill>
        <patternFill>
          <bgColor theme="0" tint="-0.14996795556505021"/>
        </patternFill>
      </fill>
    </dxf>
    <dxf>
      <font>
        <color theme="0" tint="-0.14996795556505021"/>
      </font>
      <border>
        <right/>
        <vertical/>
        <horizontal/>
      </border>
    </dxf>
    <dxf>
      <font>
        <b val="0"/>
        <i val="0"/>
        <color theme="0" tint="-0.34998626667073579"/>
      </font>
    </dxf>
    <dxf>
      <font>
        <color theme="0" tint="-0.34998626667073579"/>
      </font>
    </dxf>
    <dxf>
      <font>
        <color theme="1"/>
      </font>
      <fill>
        <patternFill patternType="none">
          <bgColor auto="1"/>
        </patternFill>
      </fill>
    </dxf>
    <dxf>
      <font>
        <color theme="1"/>
      </font>
      <fill>
        <patternFill>
          <bgColor theme="0" tint="-0.14996795556505021"/>
        </patternFill>
      </fill>
      <border>
        <bottom style="dotted">
          <color auto="1"/>
        </bottom>
        <vertical/>
        <horizontal/>
      </border>
    </dxf>
    <dxf>
      <font>
        <color theme="0"/>
      </font>
      <fill>
        <patternFill patternType="none">
          <bgColor auto="1"/>
        </patternFill>
      </fill>
      <border>
        <left style="thin">
          <color theme="0"/>
        </left>
        <right style="thin">
          <color theme="0"/>
        </right>
        <bottom style="thin">
          <color theme="0"/>
        </bottom>
        <vertical/>
        <horizontal/>
      </border>
    </dxf>
    <dxf>
      <font>
        <color theme="0"/>
      </font>
      <fill>
        <patternFill patternType="solid">
          <bgColor theme="0"/>
        </patternFill>
      </fill>
      <border>
        <left/>
        <right/>
        <top style="thin">
          <color auto="1"/>
        </top>
        <bottom/>
        <vertical/>
        <horizontal/>
      </border>
    </dxf>
    <dxf>
      <font>
        <color theme="0"/>
      </font>
      <fill>
        <patternFill patternType="none">
          <bgColor auto="1"/>
        </patternFill>
      </fill>
      <border>
        <left/>
        <right/>
        <top style="thin">
          <color theme="1"/>
        </top>
        <bottom/>
      </border>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dotted">
          <color rgb="FF000000"/>
        </top>
        <bottom style="dotted">
          <color rgb="FF000000"/>
        </bottom>
        <vertical/>
        <horizontal/>
      </border>
      <protection locked="0" hidden="0"/>
    </dxf>
    <dxf>
      <border outline="0">
        <top style="thin">
          <color indexed="64"/>
        </top>
        <bottom style="thin">
          <color indexed="64"/>
        </bottom>
      </border>
    </dxf>
    <dxf>
      <protection locked="0" hidden="0"/>
    </dxf>
    <dxf>
      <protection locked="1"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style="hair">
          <color indexed="64"/>
        </bottom>
        <vertical/>
        <horizontal/>
      </border>
      <protection locked="0" hidden="0"/>
    </dxf>
    <dxf>
      <border outline="0">
        <right style="thin">
          <color auto="1"/>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none">
          <fgColor indexed="64"/>
          <bgColor indexed="65"/>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style="hair">
          <color indexed="64"/>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none">
          <fgColor indexed="64"/>
          <bgColor indexed="65"/>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1" indent="0" justifyLastLine="0" shrinkToFit="1" readingOrder="0"/>
      <border diagonalUp="0" diagonalDown="0">
        <left style="dotted">
          <color rgb="FF000000"/>
        </left>
        <right/>
        <top style="dotted">
          <color rgb="FF000000"/>
        </top>
        <bottom style="dotted">
          <color rgb="FF000000"/>
        </bottom>
        <vertical/>
        <horizontal/>
      </border>
      <protection locked="0" hidden="0"/>
    </dxf>
    <dxf>
      <border outline="0">
        <right style="thin">
          <color indexed="64"/>
        </right>
        <top style="thin">
          <color indexed="64"/>
        </top>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dotted">
          <color rgb="FF000000"/>
        </top>
        <bottom style="dotted">
          <color rgb="FF000000"/>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dotted">
          <color rgb="FF000000"/>
        </right>
        <top style="dotted">
          <color indexed="64"/>
        </top>
        <bottom style="dotted">
          <color indexed="64"/>
        </bottom>
        <vertical/>
        <horizontal/>
      </border>
      <protection locked="0" hidden="0"/>
    </dxf>
    <dxf>
      <border outline="0">
        <top style="thin">
          <color indexed="64"/>
        </top>
        <bottom style="thin">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top style="thin">
          <color indexed="64"/>
        </top>
        <bottom style="thin">
          <color auto="1"/>
        </bottom>
      </border>
    </dxf>
    <dxf>
      <protection locked="0" hidden="0"/>
    </dxf>
    <dxf>
      <font>
        <b val="0"/>
        <i val="0"/>
        <strike val="0"/>
        <condense val="0"/>
        <extend val="0"/>
        <outline val="0"/>
        <shadow val="0"/>
        <u val="none"/>
        <vertAlign val="baseline"/>
        <sz val="10"/>
        <color theme="1"/>
        <name val="ＭＳ Ｐゴシック"/>
        <family val="3"/>
        <charset val="128"/>
        <scheme val="minor"/>
      </font>
      <numFmt numFmtId="3" formatCode="#,##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dotted">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1" indent="0" justifyLastLine="0" shrinkToFit="0" readingOrder="0"/>
      <border diagonalUp="0" diagonalDown="0" outline="0">
        <left style="thin">
          <color indexed="64"/>
        </left>
        <right style="dotted">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auto="1"/>
        </left>
        <right style="thin">
          <color auto="1"/>
        </right>
        <top style="thin">
          <color indexed="64"/>
        </top>
        <bottom style="thin">
          <color indexed="64"/>
        </bottom>
      </border>
    </dxf>
    <dxf>
      <font>
        <strike val="0"/>
        <outline val="0"/>
        <shadow val="0"/>
        <u val="none"/>
        <vertAlign val="baseline"/>
        <sz val="10"/>
        <color auto="1"/>
        <name val="游ゴシック"/>
        <family val="3"/>
        <charset val="128"/>
        <scheme val="none"/>
      </font>
      <protection locked="0" hidden="0"/>
    </dxf>
    <dxf>
      <border outline="0">
        <bottom style="thin">
          <color indexed="64"/>
        </bottom>
      </border>
    </dxf>
    <dxf>
      <font>
        <b val="0"/>
        <i val="0"/>
        <strike val="0"/>
        <condense val="0"/>
        <extend val="0"/>
        <outline val="0"/>
        <shadow val="0"/>
        <u val="none"/>
        <vertAlign val="baseline"/>
        <sz val="9"/>
        <color auto="1"/>
        <name val="游ゴシック"/>
        <family val="3"/>
        <charset val="128"/>
        <scheme val="none"/>
      </font>
      <numFmt numFmtId="3" formatCode="#,##0"/>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テーブル スタイル 1" pivot="0" count="0" xr9:uid="{00000000-0011-0000-FFFF-FFFF00000000}"/>
  </tableStyles>
  <colors>
    <mruColors>
      <color rgb="FFFF9999"/>
      <color rgb="FFFFCCFF"/>
      <color rgb="FFFFF2CC"/>
      <color rgb="FFFFF2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firstButton="1" lockText="1"/>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38100</xdr:colOff>
          <xdr:row>27</xdr:row>
          <xdr:rowOff>66675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75</xdr:row>
      <xdr:rowOff>16565</xdr:rowOff>
    </xdr:from>
    <xdr:to>
      <xdr:col>14</xdr:col>
      <xdr:colOff>0</xdr:colOff>
      <xdr:row>123</xdr:row>
      <xdr:rowOff>102493</xdr:rowOff>
    </xdr:to>
    <xdr:pic>
      <xdr:nvPicPr>
        <xdr:cNvPr id="52" name="図 51">
          <a:extLst>
            <a:ext uri="{FF2B5EF4-FFF2-40B4-BE49-F238E27FC236}">
              <a16:creationId xmlns:a16="http://schemas.microsoft.com/office/drawing/2014/main" id="{404E6350-5BDB-4D69-A2FF-1C1598EB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60940"/>
          <a:ext cx="8534400" cy="8010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292</xdr:row>
      <xdr:rowOff>37353</xdr:rowOff>
    </xdr:from>
    <xdr:to>
      <xdr:col>14</xdr:col>
      <xdr:colOff>6621</xdr:colOff>
      <xdr:row>376</xdr:row>
      <xdr:rowOff>68916</xdr:rowOff>
    </xdr:to>
    <xdr:pic>
      <xdr:nvPicPr>
        <xdr:cNvPr id="53" name="図 52">
          <a:extLst>
            <a:ext uri="{FF2B5EF4-FFF2-40B4-BE49-F238E27FC236}">
              <a16:creationId xmlns:a16="http://schemas.microsoft.com/office/drawing/2014/main" id="{1A1133D4-05A7-4FAB-9138-CD1A4F49C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9453"/>
          <a:ext cx="8541021" cy="13899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13</xdr:col>
      <xdr:colOff>611480</xdr:colOff>
      <xdr:row>75</xdr:row>
      <xdr:rowOff>0</xdr:rowOff>
    </xdr:to>
    <xdr:pic>
      <xdr:nvPicPr>
        <xdr:cNvPr id="54" name="図 53">
          <a:extLst>
            <a:ext uri="{FF2B5EF4-FFF2-40B4-BE49-F238E27FC236}">
              <a16:creationId xmlns:a16="http://schemas.microsoft.com/office/drawing/2014/main" id="{6518F3BE-ECBB-4EB5-921E-B6CCB322DF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536280" cy="1214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543813</xdr:colOff>
      <xdr:row>5</xdr:row>
      <xdr:rowOff>105658</xdr:rowOff>
    </xdr:from>
    <xdr:to>
      <xdr:col>14</xdr:col>
      <xdr:colOff>392807</xdr:colOff>
      <xdr:row>61</xdr:row>
      <xdr:rowOff>7124</xdr:rowOff>
    </xdr:to>
    <xdr:grpSp>
      <xdr:nvGrpSpPr>
        <xdr:cNvPr id="55" name="グループ化 54">
          <a:extLst>
            <a:ext uri="{FF2B5EF4-FFF2-40B4-BE49-F238E27FC236}">
              <a16:creationId xmlns:a16="http://schemas.microsoft.com/office/drawing/2014/main" id="{3290480C-5E98-42F7-A167-8DAB51E135EF}"/>
            </a:ext>
          </a:extLst>
        </xdr:cNvPr>
        <xdr:cNvGrpSpPr/>
      </xdr:nvGrpSpPr>
      <xdr:grpSpPr>
        <a:xfrm>
          <a:off x="1229613" y="962908"/>
          <a:ext cx="8764394" cy="9502666"/>
          <a:chOff x="1153551" y="930744"/>
          <a:chExt cx="7816864" cy="9184338"/>
        </a:xfrm>
      </xdr:grpSpPr>
      <xdr:sp macro="" textlink="">
        <xdr:nvSpPr>
          <xdr:cNvPr id="56" name="テキスト ボックス 55">
            <a:extLst>
              <a:ext uri="{FF2B5EF4-FFF2-40B4-BE49-F238E27FC236}">
                <a16:creationId xmlns:a16="http://schemas.microsoft.com/office/drawing/2014/main" id="{1F1F48D2-77F6-BB0D-39C5-2CCD72001E50}"/>
              </a:ext>
            </a:extLst>
          </xdr:cNvPr>
          <xdr:cNvSpPr txBox="1"/>
        </xdr:nvSpPr>
        <xdr:spPr>
          <a:xfrm>
            <a:off x="4913890" y="930744"/>
            <a:ext cx="3444163" cy="208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申請団体名は、定款・規則等に記載されている正式名称を記入してください。</a:t>
            </a:r>
          </a:p>
        </xdr:txBody>
      </xdr:sp>
      <xdr:sp macro="" textlink="">
        <xdr:nvSpPr>
          <xdr:cNvPr id="57" name="テキスト ボックス 56">
            <a:extLst>
              <a:ext uri="{FF2B5EF4-FFF2-40B4-BE49-F238E27FC236}">
                <a16:creationId xmlns:a16="http://schemas.microsoft.com/office/drawing/2014/main" id="{378E1AE6-86A9-72AA-E210-2CFB8CA3E762}"/>
              </a:ext>
            </a:extLst>
          </xdr:cNvPr>
          <xdr:cNvSpPr txBox="1"/>
        </xdr:nvSpPr>
        <xdr:spPr>
          <a:xfrm>
            <a:off x="5481818" y="1459691"/>
            <a:ext cx="3077308" cy="2338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郵便番号、マンション名・ビル名及び部屋番号まで記入してください。</a:t>
            </a:r>
          </a:p>
        </xdr:txBody>
      </xdr:sp>
      <xdr:sp macro="" textlink="">
        <xdr:nvSpPr>
          <xdr:cNvPr id="58" name="テキスト ボックス 57">
            <a:extLst>
              <a:ext uri="{FF2B5EF4-FFF2-40B4-BE49-F238E27FC236}">
                <a16:creationId xmlns:a16="http://schemas.microsoft.com/office/drawing/2014/main" id="{499A7EC9-BFBC-9A24-753B-F1AD06D690CC}"/>
              </a:ext>
            </a:extLst>
          </xdr:cNvPr>
          <xdr:cNvSpPr txBox="1"/>
        </xdr:nvSpPr>
        <xdr:spPr>
          <a:xfrm>
            <a:off x="5545669" y="2257934"/>
            <a:ext cx="3424746" cy="3785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代表者の役職名は、定款・規約等の記載と齟齬のないよう記入してください。（押印不要）</a:t>
            </a:r>
          </a:p>
        </xdr:txBody>
      </xdr:sp>
      <xdr:sp macro="" textlink="">
        <xdr:nvSpPr>
          <xdr:cNvPr id="59" name="テキスト ボックス 58">
            <a:extLst>
              <a:ext uri="{FF2B5EF4-FFF2-40B4-BE49-F238E27FC236}">
                <a16:creationId xmlns:a16="http://schemas.microsoft.com/office/drawing/2014/main" id="{A22EE8EF-0AFB-D6F6-E36B-A505F0519225}"/>
              </a:ext>
            </a:extLst>
          </xdr:cNvPr>
          <xdr:cNvSpPr txBox="1"/>
        </xdr:nvSpPr>
        <xdr:spPr>
          <a:xfrm>
            <a:off x="4861802" y="3472411"/>
            <a:ext cx="3287152" cy="2383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事業名、またはプロジェクト名をサブタイトルまですべて記入してください。</a:t>
            </a:r>
          </a:p>
        </xdr:txBody>
      </xdr:sp>
      <xdr:sp macro="" textlink="">
        <xdr:nvSpPr>
          <xdr:cNvPr id="60" name="テキスト ボックス 59">
            <a:extLst>
              <a:ext uri="{FF2B5EF4-FFF2-40B4-BE49-F238E27FC236}">
                <a16:creationId xmlns:a16="http://schemas.microsoft.com/office/drawing/2014/main" id="{7A6EC0C0-23EC-6DE0-243D-36E9CFF0CB8E}"/>
              </a:ext>
            </a:extLst>
          </xdr:cNvPr>
          <xdr:cNvSpPr txBox="1"/>
        </xdr:nvSpPr>
        <xdr:spPr>
          <a:xfrm>
            <a:off x="1153551" y="4249188"/>
            <a:ext cx="1653004" cy="2171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カテゴリーを必ず選択してください。</a:t>
            </a:r>
          </a:p>
        </xdr:txBody>
      </xdr:sp>
      <xdr:sp macro="" textlink="">
        <xdr:nvSpPr>
          <xdr:cNvPr id="61" name="テキスト ボックス 60">
            <a:extLst>
              <a:ext uri="{FF2B5EF4-FFF2-40B4-BE49-F238E27FC236}">
                <a16:creationId xmlns:a16="http://schemas.microsoft.com/office/drawing/2014/main" id="{1079E146-4E72-4EFD-6A17-67EB02E29DE4}"/>
              </a:ext>
            </a:extLst>
          </xdr:cNvPr>
          <xdr:cNvSpPr txBox="1"/>
        </xdr:nvSpPr>
        <xdr:spPr>
          <a:xfrm>
            <a:off x="1676587" y="7078507"/>
            <a:ext cx="1334502" cy="2379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会場名を記入してください。</a:t>
            </a:r>
          </a:p>
        </xdr:txBody>
      </xdr:sp>
      <xdr:sp macro="" textlink="">
        <xdr:nvSpPr>
          <xdr:cNvPr id="62" name="テキスト ボックス 61">
            <a:extLst>
              <a:ext uri="{FF2B5EF4-FFF2-40B4-BE49-F238E27FC236}">
                <a16:creationId xmlns:a16="http://schemas.microsoft.com/office/drawing/2014/main" id="{F5D6C3EA-1539-9498-27C1-208F05874503}"/>
              </a:ext>
            </a:extLst>
          </xdr:cNvPr>
          <xdr:cNvSpPr txBox="1"/>
        </xdr:nvSpPr>
        <xdr:spPr>
          <a:xfrm>
            <a:off x="1673413" y="7466423"/>
            <a:ext cx="1527547" cy="238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会場の住所を記入してください。</a:t>
            </a:r>
          </a:p>
        </xdr:txBody>
      </xdr:sp>
      <xdr:sp macro="" textlink="">
        <xdr:nvSpPr>
          <xdr:cNvPr id="63" name="テキスト ボックス 62">
            <a:extLst>
              <a:ext uri="{FF2B5EF4-FFF2-40B4-BE49-F238E27FC236}">
                <a16:creationId xmlns:a16="http://schemas.microsoft.com/office/drawing/2014/main" id="{49905B9D-F43D-3814-77BE-2B051934CDBA}"/>
              </a:ext>
            </a:extLst>
          </xdr:cNvPr>
          <xdr:cNvSpPr txBox="1"/>
        </xdr:nvSpPr>
        <xdr:spPr>
          <a:xfrm>
            <a:off x="4106246" y="9314574"/>
            <a:ext cx="4211295" cy="389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、４行以内で記入してください。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64" name="Freeform 589">
            <a:extLst>
              <a:ext uri="{FF2B5EF4-FFF2-40B4-BE49-F238E27FC236}">
                <a16:creationId xmlns:a16="http://schemas.microsoft.com/office/drawing/2014/main" id="{84695071-ABA8-8EE3-43B4-0D7578FBABAE}"/>
              </a:ext>
            </a:extLst>
          </xdr:cNvPr>
          <xdr:cNvSpPr>
            <a:spLocks noEditPoints="1"/>
          </xdr:cNvSpPr>
        </xdr:nvSpPr>
        <xdr:spPr bwMode="auto">
          <a:xfrm>
            <a:off x="3148125" y="7879077"/>
            <a:ext cx="967642" cy="1630525"/>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65" name="Freeform 588">
            <a:extLst>
              <a:ext uri="{FF2B5EF4-FFF2-40B4-BE49-F238E27FC236}">
                <a16:creationId xmlns:a16="http://schemas.microsoft.com/office/drawing/2014/main" id="{E61D6AFB-53E5-31D8-D1C9-A504FDFFF58C}"/>
              </a:ext>
            </a:extLst>
          </xdr:cNvPr>
          <xdr:cNvSpPr>
            <a:spLocks noEditPoints="1"/>
          </xdr:cNvSpPr>
        </xdr:nvSpPr>
        <xdr:spPr bwMode="auto">
          <a:xfrm>
            <a:off x="2596625" y="9014947"/>
            <a:ext cx="1511953" cy="482109"/>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66" name="Freeform 590">
            <a:extLst>
              <a:ext uri="{FF2B5EF4-FFF2-40B4-BE49-F238E27FC236}">
                <a16:creationId xmlns:a16="http://schemas.microsoft.com/office/drawing/2014/main" id="{90A6A607-F647-2C68-47B3-1372D119999B}"/>
              </a:ext>
            </a:extLst>
          </xdr:cNvPr>
          <xdr:cNvSpPr>
            <a:spLocks noEditPoints="1"/>
          </xdr:cNvSpPr>
        </xdr:nvSpPr>
        <xdr:spPr bwMode="auto">
          <a:xfrm>
            <a:off x="3455425" y="9507844"/>
            <a:ext cx="642435" cy="607238"/>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grpSp>
    <xdr:clientData/>
  </xdr:twoCellAnchor>
  <xdr:twoCellAnchor>
    <xdr:from>
      <xdr:col>3</xdr:col>
      <xdr:colOff>557362</xdr:colOff>
      <xdr:row>76</xdr:row>
      <xdr:rowOff>5922</xdr:rowOff>
    </xdr:from>
    <xdr:to>
      <xdr:col>14</xdr:col>
      <xdr:colOff>185648</xdr:colOff>
      <xdr:row>124</xdr:row>
      <xdr:rowOff>43330</xdr:rowOff>
    </xdr:to>
    <xdr:grpSp>
      <xdr:nvGrpSpPr>
        <xdr:cNvPr id="67" name="グループ化 66">
          <a:extLst>
            <a:ext uri="{FF2B5EF4-FFF2-40B4-BE49-F238E27FC236}">
              <a16:creationId xmlns:a16="http://schemas.microsoft.com/office/drawing/2014/main" id="{4002B038-83BB-412A-9CF0-13936EF9A6F4}"/>
            </a:ext>
          </a:extLst>
        </xdr:cNvPr>
        <xdr:cNvGrpSpPr/>
      </xdr:nvGrpSpPr>
      <xdr:grpSpPr>
        <a:xfrm>
          <a:off x="2614762" y="13036122"/>
          <a:ext cx="7172086" cy="8267008"/>
          <a:chOff x="2399279" y="12598662"/>
          <a:chExt cx="6363974" cy="7988713"/>
        </a:xfrm>
      </xdr:grpSpPr>
      <xdr:sp macro="" textlink="">
        <xdr:nvSpPr>
          <xdr:cNvPr id="68" name="テキスト ボックス 67">
            <a:extLst>
              <a:ext uri="{FF2B5EF4-FFF2-40B4-BE49-F238E27FC236}">
                <a16:creationId xmlns:a16="http://schemas.microsoft.com/office/drawing/2014/main" id="{C872AA07-F93F-43AE-EFE1-5848BC0D5B96}"/>
              </a:ext>
            </a:extLst>
          </xdr:cNvPr>
          <xdr:cNvSpPr txBox="1"/>
        </xdr:nvSpPr>
        <xdr:spPr>
          <a:xfrm>
            <a:off x="3956156" y="15030043"/>
            <a:ext cx="4214027" cy="3930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、６行以内で記入してください。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69" name="テキスト ボックス 68">
            <a:extLst>
              <a:ext uri="{FF2B5EF4-FFF2-40B4-BE49-F238E27FC236}">
                <a16:creationId xmlns:a16="http://schemas.microsoft.com/office/drawing/2014/main" id="{B8D841B9-8EBE-243D-488D-A741F3B68895}"/>
              </a:ext>
            </a:extLst>
          </xdr:cNvPr>
          <xdr:cNvSpPr txBox="1"/>
        </xdr:nvSpPr>
        <xdr:spPr>
          <a:xfrm>
            <a:off x="4605228" y="12598662"/>
            <a:ext cx="2213978" cy="2330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団体の課題をプルダウンから選択してください。</a:t>
            </a:r>
          </a:p>
        </xdr:txBody>
      </xdr:sp>
      <xdr:sp macro="" textlink="">
        <xdr:nvSpPr>
          <xdr:cNvPr id="70" name="Freeform 589">
            <a:extLst>
              <a:ext uri="{FF2B5EF4-FFF2-40B4-BE49-F238E27FC236}">
                <a16:creationId xmlns:a16="http://schemas.microsoft.com/office/drawing/2014/main" id="{80627FA8-0603-249E-9D5E-FA1FC7F3168C}"/>
              </a:ext>
            </a:extLst>
          </xdr:cNvPr>
          <xdr:cNvSpPr>
            <a:spLocks noEditPoints="1"/>
          </xdr:cNvSpPr>
        </xdr:nvSpPr>
        <xdr:spPr bwMode="auto">
          <a:xfrm>
            <a:off x="2973124" y="13549634"/>
            <a:ext cx="971834" cy="1637737"/>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71" name="Freeform 588">
            <a:extLst>
              <a:ext uri="{FF2B5EF4-FFF2-40B4-BE49-F238E27FC236}">
                <a16:creationId xmlns:a16="http://schemas.microsoft.com/office/drawing/2014/main" id="{E6E7F634-F162-56CD-D180-2D6FD56ED1DF}"/>
              </a:ext>
            </a:extLst>
          </xdr:cNvPr>
          <xdr:cNvSpPr>
            <a:spLocks noEditPoints="1"/>
          </xdr:cNvSpPr>
        </xdr:nvSpPr>
        <xdr:spPr bwMode="auto">
          <a:xfrm>
            <a:off x="2399279" y="14681637"/>
            <a:ext cx="1519257" cy="480503"/>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72" name="テキスト ボックス 71">
            <a:extLst>
              <a:ext uri="{FF2B5EF4-FFF2-40B4-BE49-F238E27FC236}">
                <a16:creationId xmlns:a16="http://schemas.microsoft.com/office/drawing/2014/main" id="{F527CC40-7C81-E7D0-9161-3717AC83FE27}"/>
              </a:ext>
            </a:extLst>
          </xdr:cNvPr>
          <xdr:cNvSpPr txBox="1"/>
        </xdr:nvSpPr>
        <xdr:spPr>
          <a:xfrm>
            <a:off x="2992348" y="20176511"/>
            <a:ext cx="1878520" cy="2437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書類送付先は都外でも問題ありません。</a:t>
            </a:r>
          </a:p>
        </xdr:txBody>
      </xdr:sp>
      <xdr:sp macro="" textlink="">
        <xdr:nvSpPr>
          <xdr:cNvPr id="73" name="テキスト ボックス 72">
            <a:extLst>
              <a:ext uri="{FF2B5EF4-FFF2-40B4-BE49-F238E27FC236}">
                <a16:creationId xmlns:a16="http://schemas.microsoft.com/office/drawing/2014/main" id="{5C8CCC9E-C1F8-3EC8-5FF7-5DA40C7A0601}"/>
              </a:ext>
            </a:extLst>
          </xdr:cNvPr>
          <xdr:cNvSpPr txBox="1"/>
        </xdr:nvSpPr>
        <xdr:spPr>
          <a:xfrm>
            <a:off x="5262331" y="19898356"/>
            <a:ext cx="3500922" cy="6890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助成金申請書で記入した申請団体の情報が自動入力されます。</a:t>
            </a:r>
            <a:endParaRPr kumimoji="1" lang="en-US" altLang="ja-JP" sz="800">
              <a:solidFill>
                <a:srgbClr val="FF0000"/>
              </a:solidFill>
            </a:endParaRPr>
          </a:p>
          <a:p>
            <a:r>
              <a:rPr kumimoji="1" lang="ja-JP" altLang="en-US" sz="800">
                <a:solidFill>
                  <a:srgbClr val="FF0000"/>
                </a:solidFill>
              </a:rPr>
              <a:t>別の住所へ送付を希望する場合は適宜編集してください。</a:t>
            </a:r>
            <a:endParaRPr kumimoji="1" lang="en-US" altLang="ja-JP" sz="800">
              <a:solidFill>
                <a:srgbClr val="FF0000"/>
              </a:solidFill>
            </a:endParaRPr>
          </a:p>
          <a:p>
            <a:r>
              <a:rPr kumimoji="1" lang="ja-JP" altLang="en-US" sz="800">
                <a:solidFill>
                  <a:srgbClr val="FF0000"/>
                </a:solidFill>
              </a:rPr>
              <a:t>その場合は、郵送物が確実に届くようにマンション名・ビル名及び部屋番号、「○○様方」や「○○社気付」まで記載してください。</a:t>
            </a:r>
          </a:p>
        </xdr:txBody>
      </xdr:sp>
      <xdr:sp macro="" textlink="">
        <xdr:nvSpPr>
          <xdr:cNvPr id="74" name="Freeform 589">
            <a:extLst>
              <a:ext uri="{FF2B5EF4-FFF2-40B4-BE49-F238E27FC236}">
                <a16:creationId xmlns:a16="http://schemas.microsoft.com/office/drawing/2014/main" id="{145D2CCA-0D25-7A46-F045-BF6A0185C70C}"/>
              </a:ext>
            </a:extLst>
          </xdr:cNvPr>
          <xdr:cNvSpPr>
            <a:spLocks noEditPoints="1"/>
          </xdr:cNvSpPr>
        </xdr:nvSpPr>
        <xdr:spPr bwMode="auto">
          <a:xfrm>
            <a:off x="4395593" y="20055642"/>
            <a:ext cx="852361" cy="128968"/>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grpSp>
    <xdr:clientData/>
  </xdr:twoCellAnchor>
  <xdr:twoCellAnchor>
    <xdr:from>
      <xdr:col>0</xdr:col>
      <xdr:colOff>59765</xdr:colOff>
      <xdr:row>125</xdr:row>
      <xdr:rowOff>83297</xdr:rowOff>
    </xdr:from>
    <xdr:to>
      <xdr:col>13</xdr:col>
      <xdr:colOff>578652</xdr:colOff>
      <xdr:row>189</xdr:row>
      <xdr:rowOff>74706</xdr:rowOff>
    </xdr:to>
    <xdr:pic>
      <xdr:nvPicPr>
        <xdr:cNvPr id="75" name="図 74">
          <a:extLst>
            <a:ext uri="{FF2B5EF4-FFF2-40B4-BE49-F238E27FC236}">
              <a16:creationId xmlns:a16="http://schemas.microsoft.com/office/drawing/2014/main" id="{8CBC9AB3-507B-4DA6-B406-F86C5F78584F}"/>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97" t="841" r="436" b="618"/>
        <a:stretch>
          <a:fillRect/>
        </a:stretch>
      </xdr:blipFill>
      <xdr:spPr bwMode="auto">
        <a:xfrm>
          <a:off x="59765" y="20327097"/>
          <a:ext cx="8446862" cy="10351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73356</xdr:colOff>
      <xdr:row>136</xdr:row>
      <xdr:rowOff>47687</xdr:rowOff>
    </xdr:from>
    <xdr:to>
      <xdr:col>14</xdr:col>
      <xdr:colOff>523502</xdr:colOff>
      <xdr:row>182</xdr:row>
      <xdr:rowOff>47418</xdr:rowOff>
    </xdr:to>
    <xdr:grpSp>
      <xdr:nvGrpSpPr>
        <xdr:cNvPr id="76" name="グループ化 75">
          <a:extLst>
            <a:ext uri="{FF2B5EF4-FFF2-40B4-BE49-F238E27FC236}">
              <a16:creationId xmlns:a16="http://schemas.microsoft.com/office/drawing/2014/main" id="{102F131A-A1C2-434A-987D-C8B7BDFDB95F}"/>
            </a:ext>
          </a:extLst>
        </xdr:cNvPr>
        <xdr:cNvGrpSpPr/>
      </xdr:nvGrpSpPr>
      <xdr:grpSpPr>
        <a:xfrm>
          <a:off x="759156" y="23364887"/>
          <a:ext cx="9365546" cy="7886431"/>
          <a:chOff x="686269" y="22576383"/>
          <a:chExt cx="8418016" cy="7619731"/>
        </a:xfrm>
      </xdr:grpSpPr>
      <xdr:sp macro="" textlink="">
        <xdr:nvSpPr>
          <xdr:cNvPr id="77" name="テキスト ボックス 76">
            <a:extLst>
              <a:ext uri="{FF2B5EF4-FFF2-40B4-BE49-F238E27FC236}">
                <a16:creationId xmlns:a16="http://schemas.microsoft.com/office/drawing/2014/main" id="{388FEDD0-C1B1-715A-5E6D-F79341537EA4}"/>
              </a:ext>
            </a:extLst>
          </xdr:cNvPr>
          <xdr:cNvSpPr txBox="1"/>
        </xdr:nvSpPr>
        <xdr:spPr>
          <a:xfrm>
            <a:off x="7404434" y="22573208"/>
            <a:ext cx="1493184" cy="4022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団体の種類をプルダウンから選択してください。</a:t>
            </a:r>
            <a:endParaRPr kumimoji="1" lang="en-US" altLang="ja-JP" sz="800">
              <a:solidFill>
                <a:srgbClr val="FF0000"/>
              </a:solidFill>
            </a:endParaRPr>
          </a:p>
        </xdr:txBody>
      </xdr:sp>
      <xdr:sp macro="" textlink="">
        <xdr:nvSpPr>
          <xdr:cNvPr id="78" name="テキスト ボックス 77">
            <a:extLst>
              <a:ext uri="{FF2B5EF4-FFF2-40B4-BE49-F238E27FC236}">
                <a16:creationId xmlns:a16="http://schemas.microsoft.com/office/drawing/2014/main" id="{A58C8B6B-A6BC-72BF-BF61-B65D0C02DFFF}"/>
              </a:ext>
            </a:extLst>
          </xdr:cNvPr>
          <xdr:cNvSpPr txBox="1"/>
        </xdr:nvSpPr>
        <xdr:spPr>
          <a:xfrm>
            <a:off x="7967624" y="23104030"/>
            <a:ext cx="1139836" cy="3927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公益法人の場合のみ</a:t>
            </a:r>
            <a:endParaRPr kumimoji="1" lang="en-US" altLang="ja-JP" sz="800">
              <a:solidFill>
                <a:srgbClr val="FF0000"/>
              </a:solidFill>
            </a:endParaRPr>
          </a:p>
          <a:p>
            <a:r>
              <a:rPr kumimoji="1" lang="ja-JP" altLang="en-US" sz="800">
                <a:solidFill>
                  <a:srgbClr val="FF0000"/>
                </a:solidFill>
              </a:rPr>
              <a:t>記入してください。</a:t>
            </a:r>
            <a:endParaRPr kumimoji="1" lang="en-US" altLang="ja-JP" sz="800">
              <a:solidFill>
                <a:srgbClr val="FF0000"/>
              </a:solidFill>
            </a:endParaRPr>
          </a:p>
        </xdr:txBody>
      </xdr:sp>
      <xdr:sp macro="" textlink="">
        <xdr:nvSpPr>
          <xdr:cNvPr id="79" name="テキスト ボックス 78">
            <a:extLst>
              <a:ext uri="{FF2B5EF4-FFF2-40B4-BE49-F238E27FC236}">
                <a16:creationId xmlns:a16="http://schemas.microsoft.com/office/drawing/2014/main" id="{C3E7B886-25EB-FA5E-65C7-88FFF5507467}"/>
              </a:ext>
            </a:extLst>
          </xdr:cNvPr>
          <xdr:cNvSpPr txBox="1"/>
        </xdr:nvSpPr>
        <xdr:spPr>
          <a:xfrm>
            <a:off x="1713630" y="24102146"/>
            <a:ext cx="1919673" cy="2491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主な役職員について記入してください。</a:t>
            </a:r>
            <a:endParaRPr kumimoji="1" lang="en-US" altLang="ja-JP" sz="800">
              <a:solidFill>
                <a:srgbClr val="FF0000"/>
              </a:solidFill>
            </a:endParaRPr>
          </a:p>
        </xdr:txBody>
      </xdr:sp>
      <xdr:sp macro="" textlink="">
        <xdr:nvSpPr>
          <xdr:cNvPr id="80" name="テキスト ボックス 79">
            <a:extLst>
              <a:ext uri="{FF2B5EF4-FFF2-40B4-BE49-F238E27FC236}">
                <a16:creationId xmlns:a16="http://schemas.microsoft.com/office/drawing/2014/main" id="{EE743442-FF80-C32E-1069-CE000464C16B}"/>
              </a:ext>
            </a:extLst>
          </xdr:cNvPr>
          <xdr:cNvSpPr txBox="1"/>
        </xdr:nvSpPr>
        <xdr:spPr>
          <a:xfrm>
            <a:off x="5416991" y="24769908"/>
            <a:ext cx="2090401" cy="4211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主なメンバーの氏名及び職務、団体構成員の人数等を記入してください。</a:t>
            </a:r>
            <a:endParaRPr kumimoji="1" lang="en-US" altLang="ja-JP" sz="800">
              <a:solidFill>
                <a:srgbClr val="FF0000"/>
              </a:solidFill>
            </a:endParaRPr>
          </a:p>
        </xdr:txBody>
      </xdr:sp>
      <xdr:sp macro="" textlink="">
        <xdr:nvSpPr>
          <xdr:cNvPr id="81" name="テキスト ボックス 80">
            <a:extLst>
              <a:ext uri="{FF2B5EF4-FFF2-40B4-BE49-F238E27FC236}">
                <a16:creationId xmlns:a16="http://schemas.microsoft.com/office/drawing/2014/main" id="{749A9889-67C8-FB54-EC98-126AE4948CE5}"/>
              </a:ext>
            </a:extLst>
          </xdr:cNvPr>
          <xdr:cNvSpPr txBox="1"/>
        </xdr:nvSpPr>
        <xdr:spPr>
          <a:xfrm>
            <a:off x="1942077" y="24584758"/>
            <a:ext cx="2698974" cy="394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申請活動のマネジメント（制作）の責任者（担当者）を記入してください。役職員と重複しても問題ありません。</a:t>
            </a:r>
            <a:endParaRPr kumimoji="1" lang="en-US" altLang="ja-JP" sz="800">
              <a:solidFill>
                <a:srgbClr val="FF0000"/>
              </a:solidFill>
            </a:endParaRPr>
          </a:p>
        </xdr:txBody>
      </xdr:sp>
      <xdr:sp macro="" textlink="">
        <xdr:nvSpPr>
          <xdr:cNvPr id="82" name="Freeform 590">
            <a:extLst>
              <a:ext uri="{FF2B5EF4-FFF2-40B4-BE49-F238E27FC236}">
                <a16:creationId xmlns:a16="http://schemas.microsoft.com/office/drawing/2014/main" id="{C96E86E6-6FD2-E647-6E2D-60E2EAE34882}"/>
              </a:ext>
            </a:extLst>
          </xdr:cNvPr>
          <xdr:cNvSpPr>
            <a:spLocks noEditPoints="1"/>
          </xdr:cNvSpPr>
        </xdr:nvSpPr>
        <xdr:spPr bwMode="auto">
          <a:xfrm flipH="1">
            <a:off x="2193502" y="24992049"/>
            <a:ext cx="324458" cy="274917"/>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sp macro="" textlink="">
        <xdr:nvSpPr>
          <xdr:cNvPr id="83" name="テキスト ボックス 82">
            <a:extLst>
              <a:ext uri="{FF2B5EF4-FFF2-40B4-BE49-F238E27FC236}">
                <a16:creationId xmlns:a16="http://schemas.microsoft.com/office/drawing/2014/main" id="{2B3E31A9-E9F3-3FBB-F2FF-430056FBE535}"/>
              </a:ext>
            </a:extLst>
          </xdr:cNvPr>
          <xdr:cNvSpPr txBox="1"/>
        </xdr:nvSpPr>
        <xdr:spPr>
          <a:xfrm>
            <a:off x="686269" y="29647435"/>
            <a:ext cx="3978693" cy="551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○該当年度について、申請団体の総収入、総支出、収支差を円単位で記入してください。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○直近年度の決算が確定していない場合は、見込額で問題ありません。</a:t>
            </a:r>
            <a:endParaRPr kumimoji="1" lang="en-US" altLang="ja-JP" sz="800">
              <a:solidFill>
                <a:srgbClr val="FF0000"/>
              </a:solidFill>
            </a:endParaRPr>
          </a:p>
        </xdr:txBody>
      </xdr:sp>
      <xdr:sp macro="" textlink="">
        <xdr:nvSpPr>
          <xdr:cNvPr id="84" name="テキスト ボックス 83">
            <a:extLst>
              <a:ext uri="{FF2B5EF4-FFF2-40B4-BE49-F238E27FC236}">
                <a16:creationId xmlns:a16="http://schemas.microsoft.com/office/drawing/2014/main" id="{259D687E-21C2-CE67-88A2-8833287D904B}"/>
              </a:ext>
            </a:extLst>
          </xdr:cNvPr>
          <xdr:cNvSpPr txBox="1"/>
        </xdr:nvSpPr>
        <xdr:spPr>
          <a:xfrm>
            <a:off x="4826726" y="29533275"/>
            <a:ext cx="3616875" cy="2497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該当年度に交付を受けた補助金・助成金のプログラム名称を記入してください。</a:t>
            </a:r>
            <a:endParaRPr kumimoji="1" lang="en-US" altLang="ja-JP" sz="800">
              <a:solidFill>
                <a:srgbClr val="FF0000"/>
              </a:solidFill>
            </a:endParaRPr>
          </a:p>
        </xdr:txBody>
      </xdr:sp>
    </xdr:grpSp>
    <xdr:clientData/>
  </xdr:twoCellAnchor>
  <xdr:twoCellAnchor>
    <xdr:from>
      <xdr:col>0</xdr:col>
      <xdr:colOff>47999</xdr:colOff>
      <xdr:row>190</xdr:row>
      <xdr:rowOff>26707</xdr:rowOff>
    </xdr:from>
    <xdr:to>
      <xdr:col>13</xdr:col>
      <xdr:colOff>544232</xdr:colOff>
      <xdr:row>212</xdr:row>
      <xdr:rowOff>83297</xdr:rowOff>
    </xdr:to>
    <xdr:grpSp>
      <xdr:nvGrpSpPr>
        <xdr:cNvPr id="85" name="グループ化 84">
          <a:extLst>
            <a:ext uri="{FF2B5EF4-FFF2-40B4-BE49-F238E27FC236}">
              <a16:creationId xmlns:a16="http://schemas.microsoft.com/office/drawing/2014/main" id="{0C5D21C8-5CFA-41D3-A8CF-9B20949F7CBC}"/>
            </a:ext>
          </a:extLst>
        </xdr:cNvPr>
        <xdr:cNvGrpSpPr/>
      </xdr:nvGrpSpPr>
      <xdr:grpSpPr>
        <a:xfrm>
          <a:off x="47999" y="32602207"/>
          <a:ext cx="9411633" cy="3828490"/>
          <a:chOff x="44824" y="31256941"/>
          <a:chExt cx="8459880" cy="3672355"/>
        </a:xfrm>
      </xdr:grpSpPr>
      <xdr:pic>
        <xdr:nvPicPr>
          <xdr:cNvPr id="86" name="図 85">
            <a:extLst>
              <a:ext uri="{FF2B5EF4-FFF2-40B4-BE49-F238E27FC236}">
                <a16:creationId xmlns:a16="http://schemas.microsoft.com/office/drawing/2014/main" id="{A21E51A4-47E7-00A9-7F63-CAB37D3DDBCD}"/>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23" t="1189" r="612" b="1328"/>
          <a:stretch>
            <a:fillRect/>
          </a:stretch>
        </xdr:blipFill>
        <xdr:spPr bwMode="auto">
          <a:xfrm>
            <a:off x="44824" y="31256941"/>
            <a:ext cx="8459880" cy="36723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7" name="テキスト ボックス 86">
            <a:extLst>
              <a:ext uri="{FF2B5EF4-FFF2-40B4-BE49-F238E27FC236}">
                <a16:creationId xmlns:a16="http://schemas.microsoft.com/office/drawing/2014/main" id="{954E9648-9AEA-D2D7-66A6-268D2360ACDE}"/>
              </a:ext>
            </a:extLst>
          </xdr:cNvPr>
          <xdr:cNvSpPr txBox="1"/>
        </xdr:nvSpPr>
        <xdr:spPr>
          <a:xfrm>
            <a:off x="1927412" y="32523205"/>
            <a:ext cx="4811059" cy="8112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○すべての活動について記載する必要はありませんが、代表的なものは記入してください。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○「区分」で「依頼」を選択した事業で、観客や参加者の数が不明の場合は、概算か空欄としてください。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○「区分」で「依頼」を選択した事業で、収入・支出が不明の場合は、依頼業務分の金額を記載してください。</a:t>
            </a:r>
            <a:endParaRPr kumimoji="1" lang="en-US" altLang="ja-JP" sz="800">
              <a:solidFill>
                <a:srgbClr val="FF0000"/>
              </a:solidFill>
            </a:endParaRPr>
          </a:p>
        </xdr:txBody>
      </xdr:sp>
    </xdr:grpSp>
    <xdr:clientData/>
  </xdr:twoCellAnchor>
  <xdr:twoCellAnchor>
    <xdr:from>
      <xdr:col>0</xdr:col>
      <xdr:colOff>0</xdr:colOff>
      <xdr:row>213</xdr:row>
      <xdr:rowOff>11457</xdr:rowOff>
    </xdr:from>
    <xdr:to>
      <xdr:col>14</xdr:col>
      <xdr:colOff>552823</xdr:colOff>
      <xdr:row>291</xdr:row>
      <xdr:rowOff>49695</xdr:rowOff>
    </xdr:to>
    <xdr:grpSp>
      <xdr:nvGrpSpPr>
        <xdr:cNvPr id="88" name="グループ化 87">
          <a:extLst>
            <a:ext uri="{FF2B5EF4-FFF2-40B4-BE49-F238E27FC236}">
              <a16:creationId xmlns:a16="http://schemas.microsoft.com/office/drawing/2014/main" id="{013F604A-4338-41DE-9729-6557190213B5}"/>
            </a:ext>
          </a:extLst>
        </xdr:cNvPr>
        <xdr:cNvGrpSpPr/>
      </xdr:nvGrpSpPr>
      <xdr:grpSpPr>
        <a:xfrm>
          <a:off x="0" y="36530307"/>
          <a:ext cx="10154023" cy="13411338"/>
          <a:chOff x="0" y="35292195"/>
          <a:chExt cx="9133606" cy="12959108"/>
        </a:xfrm>
      </xdr:grpSpPr>
      <xdr:pic>
        <xdr:nvPicPr>
          <xdr:cNvPr id="89" name="図 88">
            <a:extLst>
              <a:ext uri="{FF2B5EF4-FFF2-40B4-BE49-F238E27FC236}">
                <a16:creationId xmlns:a16="http://schemas.microsoft.com/office/drawing/2014/main" id="{1FD7CF98-473A-BA76-3A64-76DAF57ED06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5292195"/>
            <a:ext cx="8639643" cy="12959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0" name="テキスト ボックス 89">
            <a:extLst>
              <a:ext uri="{FF2B5EF4-FFF2-40B4-BE49-F238E27FC236}">
                <a16:creationId xmlns:a16="http://schemas.microsoft.com/office/drawing/2014/main" id="{741D8D29-ADEE-FB1E-0344-A914CF7C6E46}"/>
              </a:ext>
            </a:extLst>
          </xdr:cNvPr>
          <xdr:cNvSpPr txBox="1"/>
        </xdr:nvSpPr>
        <xdr:spPr>
          <a:xfrm>
            <a:off x="6455767" y="36710007"/>
            <a:ext cx="1725967" cy="2409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グレーセルはすべて自動入力です。</a:t>
            </a:r>
            <a:endParaRPr kumimoji="1" lang="en-US" altLang="ja-JP" sz="800">
              <a:solidFill>
                <a:srgbClr val="FF0000"/>
              </a:solidFill>
            </a:endParaRPr>
          </a:p>
        </xdr:txBody>
      </xdr:sp>
      <xdr:sp macro="" textlink="">
        <xdr:nvSpPr>
          <xdr:cNvPr id="91" name="テキスト ボックス 90">
            <a:extLst>
              <a:ext uri="{FF2B5EF4-FFF2-40B4-BE49-F238E27FC236}">
                <a16:creationId xmlns:a16="http://schemas.microsoft.com/office/drawing/2014/main" id="{BE3788C1-3209-49B0-C7D8-5727A1214E7C}"/>
              </a:ext>
            </a:extLst>
          </xdr:cNvPr>
          <xdr:cNvSpPr txBox="1"/>
        </xdr:nvSpPr>
        <xdr:spPr>
          <a:xfrm>
            <a:off x="6413900" y="38487000"/>
            <a:ext cx="2241515" cy="415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収入合計と支出合計を必ず一致させてください。</a:t>
            </a:r>
            <a:endParaRPr kumimoji="1" lang="en-US" altLang="ja-JP" sz="800">
              <a:solidFill>
                <a:srgbClr val="FF0000"/>
              </a:solidFill>
            </a:endParaRPr>
          </a:p>
          <a:p>
            <a:r>
              <a:rPr kumimoji="1" lang="ja-JP" altLang="en-US" sz="800">
                <a:solidFill>
                  <a:srgbClr val="FF0000"/>
                </a:solidFill>
              </a:rPr>
              <a:t>一致しない場合セルが赤くなります。</a:t>
            </a:r>
            <a:endParaRPr kumimoji="1" lang="en-US" altLang="ja-JP" sz="800">
              <a:solidFill>
                <a:srgbClr val="FF0000"/>
              </a:solidFill>
            </a:endParaRPr>
          </a:p>
        </xdr:txBody>
      </xdr:sp>
      <xdr:sp macro="" textlink="">
        <xdr:nvSpPr>
          <xdr:cNvPr id="92" name="テキスト ボックス 91">
            <a:extLst>
              <a:ext uri="{FF2B5EF4-FFF2-40B4-BE49-F238E27FC236}">
                <a16:creationId xmlns:a16="http://schemas.microsoft.com/office/drawing/2014/main" id="{F0DEE9E2-21FD-B531-E1F3-C6F2BD30222C}"/>
              </a:ext>
            </a:extLst>
          </xdr:cNvPr>
          <xdr:cNvSpPr txBox="1"/>
        </xdr:nvSpPr>
        <xdr:spPr>
          <a:xfrm>
            <a:off x="6279410" y="46246868"/>
            <a:ext cx="2854196" cy="7743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「申請額」欄は必ず記入してください。</a:t>
            </a:r>
            <a:endParaRPr kumimoji="1" lang="en-US" altLang="ja-JP" sz="800">
              <a:solidFill>
                <a:srgbClr val="FF0000"/>
              </a:solidFill>
            </a:endParaRPr>
          </a:p>
          <a:p>
            <a:endParaRPr kumimoji="1" lang="en-US" altLang="ja-JP" sz="800">
              <a:solidFill>
                <a:srgbClr val="FF0000"/>
              </a:solidFill>
            </a:endParaRPr>
          </a:p>
          <a:p>
            <a:r>
              <a:rPr kumimoji="1" lang="en-US" altLang="ja-JP" sz="800">
                <a:solidFill>
                  <a:srgbClr val="FF0000"/>
                </a:solidFill>
              </a:rPr>
              <a:t>※</a:t>
            </a:r>
            <a:r>
              <a:rPr kumimoji="1" lang="ja-JP" altLang="en-US" sz="800">
                <a:solidFill>
                  <a:srgbClr val="FF0000"/>
                </a:solidFill>
              </a:rPr>
              <a:t>当助成金申請額は、助成対象経費小計（</a:t>
            </a:r>
            <a:r>
              <a:rPr kumimoji="1" lang="en-US" altLang="ja-JP" sz="800">
                <a:solidFill>
                  <a:srgbClr val="FF0000"/>
                </a:solidFill>
              </a:rPr>
              <a:t>F</a:t>
            </a:r>
            <a:r>
              <a:rPr kumimoji="1" lang="ja-JP" altLang="en-US" sz="800">
                <a:solidFill>
                  <a:srgbClr val="FF0000"/>
                </a:solidFill>
              </a:rPr>
              <a:t>）の２分の１かつ各カテゴリーの上限以内であることを確認してください。</a:t>
            </a:r>
            <a:endParaRPr kumimoji="1" lang="en-US" altLang="ja-JP" sz="800">
              <a:solidFill>
                <a:srgbClr val="FF0000"/>
              </a:solidFill>
            </a:endParaRPr>
          </a:p>
          <a:p>
            <a:r>
              <a:rPr kumimoji="1" lang="ja-JP" altLang="en-US" sz="800">
                <a:solidFill>
                  <a:srgbClr val="FF0000"/>
                </a:solidFill>
              </a:rPr>
              <a:t>条件に当てはまらない金額を入力するとセルが赤くなります。</a:t>
            </a:r>
            <a:endParaRPr kumimoji="1" lang="en-US" altLang="ja-JP" sz="800">
              <a:solidFill>
                <a:srgbClr val="FF0000"/>
              </a:solidFill>
            </a:endParaRPr>
          </a:p>
        </xdr:txBody>
      </xdr:sp>
    </xdr:grpSp>
    <xdr:clientData/>
  </xdr:twoCellAnchor>
  <xdr:twoCellAnchor>
    <xdr:from>
      <xdr:col>8</xdr:col>
      <xdr:colOff>248478</xdr:colOff>
      <xdr:row>25</xdr:row>
      <xdr:rowOff>99391</xdr:rowOff>
    </xdr:from>
    <xdr:to>
      <xdr:col>13</xdr:col>
      <xdr:colOff>276489</xdr:colOff>
      <xdr:row>26</xdr:row>
      <xdr:rowOff>157210</xdr:rowOff>
    </xdr:to>
    <xdr:sp macro="" textlink="">
      <xdr:nvSpPr>
        <xdr:cNvPr id="93" name="テキスト ボックス 92">
          <a:extLst>
            <a:ext uri="{FF2B5EF4-FFF2-40B4-BE49-F238E27FC236}">
              <a16:creationId xmlns:a16="http://schemas.microsoft.com/office/drawing/2014/main" id="{763B3510-8071-4FFE-A857-0C6DAC862539}"/>
            </a:ext>
          </a:extLst>
        </xdr:cNvPr>
        <xdr:cNvSpPr txBox="1"/>
      </xdr:nvSpPr>
      <xdr:spPr>
        <a:xfrm>
          <a:off x="5125278" y="4150691"/>
          <a:ext cx="3072836" cy="2197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を選択した場合、併願申請希望を必ず選択してください。</a:t>
          </a:r>
        </a:p>
      </xdr:txBody>
    </xdr:sp>
    <xdr:clientData/>
  </xdr:twoCellAnchor>
  <xdr:twoCellAnchor>
    <xdr:from>
      <xdr:col>7</xdr:col>
      <xdr:colOff>223631</xdr:colOff>
      <xdr:row>17</xdr:row>
      <xdr:rowOff>1</xdr:rowOff>
    </xdr:from>
    <xdr:to>
      <xdr:col>14</xdr:col>
      <xdr:colOff>384175</xdr:colOff>
      <xdr:row>18</xdr:row>
      <xdr:rowOff>86002</xdr:rowOff>
    </xdr:to>
    <xdr:sp macro="" textlink="">
      <xdr:nvSpPr>
        <xdr:cNvPr id="94" name="テキスト ボックス 93">
          <a:extLst>
            <a:ext uri="{FF2B5EF4-FFF2-40B4-BE49-F238E27FC236}">
              <a16:creationId xmlns:a16="http://schemas.microsoft.com/office/drawing/2014/main" id="{1758BE3E-74AC-4CC7-B1EA-568C0A0665CC}"/>
            </a:ext>
          </a:extLst>
        </xdr:cNvPr>
        <xdr:cNvSpPr txBox="1"/>
      </xdr:nvSpPr>
      <xdr:spPr>
        <a:xfrm>
          <a:off x="4487656" y="2752726"/>
          <a:ext cx="4434094" cy="2447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代表者氏名は所在を証明する公的書類や、代表者の口座名義と齟齬のないよう記入してください。</a:t>
          </a:r>
        </a:p>
      </xdr:txBody>
    </xdr:sp>
    <xdr:clientData/>
  </xdr:twoCellAnchor>
  <xdr:twoCellAnchor>
    <xdr:from>
      <xdr:col>0</xdr:col>
      <xdr:colOff>263769</xdr:colOff>
      <xdr:row>239</xdr:row>
      <xdr:rowOff>87923</xdr:rowOff>
    </xdr:from>
    <xdr:to>
      <xdr:col>2</xdr:col>
      <xdr:colOff>568325</xdr:colOff>
      <xdr:row>256</xdr:row>
      <xdr:rowOff>138235</xdr:rowOff>
    </xdr:to>
    <xdr:sp macro="" textlink="">
      <xdr:nvSpPr>
        <xdr:cNvPr id="95" name="正方形/長方形 94">
          <a:extLst>
            <a:ext uri="{FF2B5EF4-FFF2-40B4-BE49-F238E27FC236}">
              <a16:creationId xmlns:a16="http://schemas.microsoft.com/office/drawing/2014/main" id="{E6BE2534-52CA-4092-8C9A-9370CB362167}"/>
            </a:ext>
          </a:extLst>
        </xdr:cNvPr>
        <xdr:cNvSpPr/>
      </xdr:nvSpPr>
      <xdr:spPr>
        <a:xfrm>
          <a:off x="263769" y="38784823"/>
          <a:ext cx="1523756" cy="280938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395655</xdr:colOff>
      <xdr:row>250</xdr:row>
      <xdr:rowOff>87925</xdr:rowOff>
    </xdr:from>
    <xdr:to>
      <xdr:col>3</xdr:col>
      <xdr:colOff>149714</xdr:colOff>
      <xdr:row>252</xdr:row>
      <xdr:rowOff>12839</xdr:rowOff>
    </xdr:to>
    <xdr:sp macro="" textlink="">
      <xdr:nvSpPr>
        <xdr:cNvPr id="96" name="テキスト ボックス 95">
          <a:extLst>
            <a:ext uri="{FF2B5EF4-FFF2-40B4-BE49-F238E27FC236}">
              <a16:creationId xmlns:a16="http://schemas.microsoft.com/office/drawing/2014/main" id="{DB67273F-FA8D-449D-8BC8-AFBAA175C297}"/>
            </a:ext>
          </a:extLst>
        </xdr:cNvPr>
        <xdr:cNvSpPr txBox="1"/>
      </xdr:nvSpPr>
      <xdr:spPr>
        <a:xfrm>
          <a:off x="392480" y="40566000"/>
          <a:ext cx="1586034" cy="2487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プルダウンから選択してください。</a:t>
          </a:r>
          <a:endParaRPr kumimoji="1" lang="en-US" altLang="ja-JP" sz="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2746</xdr:colOff>
      <xdr:row>73</xdr:row>
      <xdr:rowOff>92075</xdr:rowOff>
    </xdr:to>
    <xdr:pic>
      <xdr:nvPicPr>
        <xdr:cNvPr id="4" name="図 3">
          <a:extLst>
            <a:ext uri="{FF2B5EF4-FFF2-40B4-BE49-F238E27FC236}">
              <a16:creationId xmlns:a16="http://schemas.microsoft.com/office/drawing/2014/main" id="{08B34A2E-2E24-474B-A46E-6367C64C6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8537145" cy="1214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10502</xdr:rowOff>
    </xdr:from>
    <xdr:to>
      <xdr:col>14</xdr:col>
      <xdr:colOff>0</xdr:colOff>
      <xdr:row>123</xdr:row>
      <xdr:rowOff>97903</xdr:rowOff>
    </xdr:to>
    <xdr:pic>
      <xdr:nvPicPr>
        <xdr:cNvPr id="6" name="図 5">
          <a:extLst>
            <a:ext uri="{FF2B5EF4-FFF2-40B4-BE49-F238E27FC236}">
              <a16:creationId xmlns:a16="http://schemas.microsoft.com/office/drawing/2014/main" id="{BE297DF1-E3B0-4FC9-9BB5-14F34ADF33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151702"/>
          <a:ext cx="8534400" cy="801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7326</xdr:rowOff>
    </xdr:from>
    <xdr:to>
      <xdr:col>14</xdr:col>
      <xdr:colOff>0</xdr:colOff>
      <xdr:row>188</xdr:row>
      <xdr:rowOff>108069</xdr:rowOff>
    </xdr:to>
    <xdr:pic>
      <xdr:nvPicPr>
        <xdr:cNvPr id="14" name="図 13">
          <a:extLst>
            <a:ext uri="{FF2B5EF4-FFF2-40B4-BE49-F238E27FC236}">
              <a16:creationId xmlns:a16="http://schemas.microsoft.com/office/drawing/2014/main" id="{E8A871F0-A0B5-43B0-AE7F-5672E1AA87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251126"/>
          <a:ext cx="8534400" cy="10502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190</xdr:row>
      <xdr:rowOff>58616</xdr:rowOff>
    </xdr:from>
    <xdr:to>
      <xdr:col>13</xdr:col>
      <xdr:colOff>535977</xdr:colOff>
      <xdr:row>212</xdr:row>
      <xdr:rowOff>114055</xdr:rowOff>
    </xdr:to>
    <xdr:pic>
      <xdr:nvPicPr>
        <xdr:cNvPr id="15" name="図 14">
          <a:extLst>
            <a:ext uri="{FF2B5EF4-FFF2-40B4-BE49-F238E27FC236}">
              <a16:creationId xmlns:a16="http://schemas.microsoft.com/office/drawing/2014/main" id="{16BEAAB1-A874-45B1-AAB7-AF5054DEABD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 y="30824366"/>
          <a:ext cx="8460776" cy="368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26133</xdr:rowOff>
    </xdr:from>
    <xdr:to>
      <xdr:col>13</xdr:col>
      <xdr:colOff>608134</xdr:colOff>
      <xdr:row>289</xdr:row>
      <xdr:rowOff>78689</xdr:rowOff>
    </xdr:to>
    <xdr:pic>
      <xdr:nvPicPr>
        <xdr:cNvPr id="16" name="図 15">
          <a:extLst>
            <a:ext uri="{FF2B5EF4-FFF2-40B4-BE49-F238E27FC236}">
              <a16:creationId xmlns:a16="http://schemas.microsoft.com/office/drawing/2014/main" id="{33C56440-FE7D-4DE2-A8F2-3974D11F9B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4519333"/>
          <a:ext cx="8532934" cy="1260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291</xdr:row>
      <xdr:rowOff>21981</xdr:rowOff>
    </xdr:from>
    <xdr:to>
      <xdr:col>14</xdr:col>
      <xdr:colOff>9278</xdr:colOff>
      <xdr:row>375</xdr:row>
      <xdr:rowOff>38588</xdr:rowOff>
    </xdr:to>
    <xdr:pic>
      <xdr:nvPicPr>
        <xdr:cNvPr id="17" name="図 16">
          <a:extLst>
            <a:ext uri="{FF2B5EF4-FFF2-40B4-BE49-F238E27FC236}">
              <a16:creationId xmlns:a16="http://schemas.microsoft.com/office/drawing/2014/main" id="{1414D6B7-5DAF-4647-A1ED-07B89E9FB0B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7142156"/>
          <a:ext cx="8543678" cy="13885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377</xdr:row>
      <xdr:rowOff>73270</xdr:rowOff>
    </xdr:from>
    <xdr:to>
      <xdr:col>14</xdr:col>
      <xdr:colOff>0</xdr:colOff>
      <xdr:row>392</xdr:row>
      <xdr:rowOff>160174</xdr:rowOff>
    </xdr:to>
    <xdr:pic>
      <xdr:nvPicPr>
        <xdr:cNvPr id="18" name="図 17">
          <a:extLst>
            <a:ext uri="{FF2B5EF4-FFF2-40B4-BE49-F238E27FC236}">
              <a16:creationId xmlns:a16="http://schemas.microsoft.com/office/drawing/2014/main" id="{489DD87B-B7D2-47A3-A45C-F645A6D43BD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61118995"/>
          <a:ext cx="8534400" cy="2563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151691</xdr:colOff>
      <xdr:row>5</xdr:row>
      <xdr:rowOff>73270</xdr:rowOff>
    </xdr:from>
    <xdr:to>
      <xdr:col>13</xdr:col>
      <xdr:colOff>548831</xdr:colOff>
      <xdr:row>6</xdr:row>
      <xdr:rowOff>117854</xdr:rowOff>
    </xdr:to>
    <xdr:sp macro="" textlink="">
      <xdr:nvSpPr>
        <xdr:cNvPr id="19" name="テキスト ボックス 18">
          <a:extLst>
            <a:ext uri="{FF2B5EF4-FFF2-40B4-BE49-F238E27FC236}">
              <a16:creationId xmlns:a16="http://schemas.microsoft.com/office/drawing/2014/main" id="{99D319CB-C9AE-43D7-9D3C-BD2FCA9290FC}"/>
            </a:ext>
          </a:extLst>
        </xdr:cNvPr>
        <xdr:cNvSpPr txBox="1"/>
      </xdr:nvSpPr>
      <xdr:spPr>
        <a:xfrm>
          <a:off x="5028491" y="882895"/>
          <a:ext cx="3441965" cy="2096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申請団体名は、定款・規則等に記載されている正式名称を記入してください。</a:t>
          </a:r>
        </a:p>
      </xdr:txBody>
    </xdr:sp>
    <xdr:clientData/>
  </xdr:twoCellAnchor>
  <xdr:twoCellAnchor>
    <xdr:from>
      <xdr:col>9</xdr:col>
      <xdr:colOff>111484</xdr:colOff>
      <xdr:row>8</xdr:row>
      <xdr:rowOff>121816</xdr:rowOff>
    </xdr:from>
    <xdr:to>
      <xdr:col>14</xdr:col>
      <xdr:colOff>148119</xdr:colOff>
      <xdr:row>10</xdr:row>
      <xdr:rowOff>33274</xdr:rowOff>
    </xdr:to>
    <xdr:sp macro="" textlink="">
      <xdr:nvSpPr>
        <xdr:cNvPr id="20" name="テキスト ボックス 19">
          <a:extLst>
            <a:ext uri="{FF2B5EF4-FFF2-40B4-BE49-F238E27FC236}">
              <a16:creationId xmlns:a16="http://schemas.microsoft.com/office/drawing/2014/main" id="{B7D4C857-192B-4F33-A0BA-90361DE9A16E}"/>
            </a:ext>
          </a:extLst>
        </xdr:cNvPr>
        <xdr:cNvSpPr txBox="1"/>
      </xdr:nvSpPr>
      <xdr:spPr>
        <a:xfrm>
          <a:off x="5597884" y="1420391"/>
          <a:ext cx="3081460" cy="2289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郵便番号、マンション名・ビル名及び部屋番号まで記入してください。</a:t>
          </a:r>
        </a:p>
      </xdr:txBody>
    </xdr:sp>
    <xdr:clientData/>
  </xdr:twoCellAnchor>
  <xdr:twoCellAnchor>
    <xdr:from>
      <xdr:col>9</xdr:col>
      <xdr:colOff>168985</xdr:colOff>
      <xdr:row>13</xdr:row>
      <xdr:rowOff>110922</xdr:rowOff>
    </xdr:from>
    <xdr:to>
      <xdr:col>14</xdr:col>
      <xdr:colOff>556233</xdr:colOff>
      <xdr:row>16</xdr:row>
      <xdr:rowOff>5863</xdr:rowOff>
    </xdr:to>
    <xdr:sp macro="" textlink="">
      <xdr:nvSpPr>
        <xdr:cNvPr id="21" name="テキスト ボックス 20">
          <a:extLst>
            <a:ext uri="{FF2B5EF4-FFF2-40B4-BE49-F238E27FC236}">
              <a16:creationId xmlns:a16="http://schemas.microsoft.com/office/drawing/2014/main" id="{ACCDF8DF-B5D3-4148-9B43-50D18C7C69CD}"/>
            </a:ext>
          </a:extLst>
        </xdr:cNvPr>
        <xdr:cNvSpPr txBox="1"/>
      </xdr:nvSpPr>
      <xdr:spPr>
        <a:xfrm>
          <a:off x="5655385" y="2212772"/>
          <a:ext cx="3438423" cy="3870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代表者の役職名は、定款・規約等の記載と齟齬のないよう記入してください。（押印不要）</a:t>
          </a:r>
        </a:p>
      </xdr:txBody>
    </xdr:sp>
    <xdr:clientData/>
  </xdr:twoCellAnchor>
  <xdr:twoCellAnchor>
    <xdr:from>
      <xdr:col>8</xdr:col>
      <xdr:colOff>93253</xdr:colOff>
      <xdr:row>21</xdr:row>
      <xdr:rowOff>39036</xdr:rowOff>
    </xdr:from>
    <xdr:to>
      <xdr:col>13</xdr:col>
      <xdr:colOff>339732</xdr:colOff>
      <xdr:row>22</xdr:row>
      <xdr:rowOff>113039</xdr:rowOff>
    </xdr:to>
    <xdr:sp macro="" textlink="">
      <xdr:nvSpPr>
        <xdr:cNvPr id="22" name="テキスト ボックス 21">
          <a:extLst>
            <a:ext uri="{FF2B5EF4-FFF2-40B4-BE49-F238E27FC236}">
              <a16:creationId xmlns:a16="http://schemas.microsoft.com/office/drawing/2014/main" id="{7FB7402E-6E0E-49E2-94A3-D1A8FF26799A}"/>
            </a:ext>
          </a:extLst>
        </xdr:cNvPr>
        <xdr:cNvSpPr txBox="1"/>
      </xdr:nvSpPr>
      <xdr:spPr>
        <a:xfrm>
          <a:off x="4970053" y="3439461"/>
          <a:ext cx="3294479" cy="2359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事業名、またはプロジェクト名をサブタイトルまですべて記入してください。</a:t>
          </a:r>
        </a:p>
      </xdr:txBody>
    </xdr:sp>
    <xdr:clientData/>
  </xdr:twoCellAnchor>
  <xdr:twoCellAnchor>
    <xdr:from>
      <xdr:col>8</xdr:col>
      <xdr:colOff>255826</xdr:colOff>
      <xdr:row>26</xdr:row>
      <xdr:rowOff>128059</xdr:rowOff>
    </xdr:from>
    <xdr:to>
      <xdr:col>13</xdr:col>
      <xdr:colOff>307730</xdr:colOff>
      <xdr:row>28</xdr:row>
      <xdr:rowOff>29146</xdr:rowOff>
    </xdr:to>
    <xdr:sp macro="" textlink="">
      <xdr:nvSpPr>
        <xdr:cNvPr id="23" name="テキスト ボックス 22">
          <a:extLst>
            <a:ext uri="{FF2B5EF4-FFF2-40B4-BE49-F238E27FC236}">
              <a16:creationId xmlns:a16="http://schemas.microsoft.com/office/drawing/2014/main" id="{27D01BC6-F3CA-4E4A-9A90-628A25AFF7FA}"/>
            </a:ext>
          </a:extLst>
        </xdr:cNvPr>
        <xdr:cNvSpPr txBox="1"/>
      </xdr:nvSpPr>
      <xdr:spPr>
        <a:xfrm>
          <a:off x="5135801" y="4334934"/>
          <a:ext cx="3096729" cy="2249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を選択した場合、併願申請希望を必ず選択してください。</a:t>
          </a:r>
        </a:p>
      </xdr:txBody>
    </xdr:sp>
    <xdr:clientData/>
  </xdr:twoCellAnchor>
  <xdr:twoCellAnchor>
    <xdr:from>
      <xdr:col>1</xdr:col>
      <xdr:colOff>542480</xdr:colOff>
      <xdr:row>41</xdr:row>
      <xdr:rowOff>109977</xdr:rowOff>
    </xdr:from>
    <xdr:to>
      <xdr:col>4</xdr:col>
      <xdr:colOff>58929</xdr:colOff>
      <xdr:row>43</xdr:row>
      <xdr:rowOff>19249</xdr:rowOff>
    </xdr:to>
    <xdr:sp macro="" textlink="">
      <xdr:nvSpPr>
        <xdr:cNvPr id="24" name="テキスト ボックス 23">
          <a:extLst>
            <a:ext uri="{FF2B5EF4-FFF2-40B4-BE49-F238E27FC236}">
              <a16:creationId xmlns:a16="http://schemas.microsoft.com/office/drawing/2014/main" id="{AD7889F7-67CD-4B32-A55D-5E67254E3D69}"/>
            </a:ext>
          </a:extLst>
        </xdr:cNvPr>
        <xdr:cNvSpPr txBox="1"/>
      </xdr:nvSpPr>
      <xdr:spPr>
        <a:xfrm>
          <a:off x="1155068" y="6848448"/>
          <a:ext cx="1354214" cy="2379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会場名を記入してください。</a:t>
          </a:r>
        </a:p>
      </xdr:txBody>
    </xdr:sp>
    <xdr:clientData/>
  </xdr:twoCellAnchor>
  <xdr:twoCellAnchor>
    <xdr:from>
      <xdr:col>1</xdr:col>
      <xdr:colOff>531001</xdr:colOff>
      <xdr:row>44</xdr:row>
      <xdr:rowOff>19459</xdr:rowOff>
    </xdr:from>
    <xdr:to>
      <xdr:col>4</xdr:col>
      <xdr:colOff>230970</xdr:colOff>
      <xdr:row>45</xdr:row>
      <xdr:rowOff>106338</xdr:rowOff>
    </xdr:to>
    <xdr:sp macro="" textlink="">
      <xdr:nvSpPr>
        <xdr:cNvPr id="25" name="テキスト ボックス 24">
          <a:extLst>
            <a:ext uri="{FF2B5EF4-FFF2-40B4-BE49-F238E27FC236}">
              <a16:creationId xmlns:a16="http://schemas.microsoft.com/office/drawing/2014/main" id="{D3738EC4-107A-43F2-B575-3E526B2089DE}"/>
            </a:ext>
          </a:extLst>
        </xdr:cNvPr>
        <xdr:cNvSpPr txBox="1"/>
      </xdr:nvSpPr>
      <xdr:spPr>
        <a:xfrm>
          <a:off x="1143589" y="7250988"/>
          <a:ext cx="1537734" cy="2512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会場の住所を記入してください。</a:t>
          </a:r>
        </a:p>
      </xdr:txBody>
    </xdr:sp>
    <xdr:clientData/>
  </xdr:twoCellAnchor>
  <xdr:twoCellAnchor>
    <xdr:from>
      <xdr:col>6</xdr:col>
      <xdr:colOff>479720</xdr:colOff>
      <xdr:row>56</xdr:row>
      <xdr:rowOff>23812</xdr:rowOff>
    </xdr:from>
    <xdr:to>
      <xdr:col>13</xdr:col>
      <xdr:colOff>424548</xdr:colOff>
      <xdr:row>58</xdr:row>
      <xdr:rowOff>91421</xdr:rowOff>
    </xdr:to>
    <xdr:sp macro="" textlink="">
      <xdr:nvSpPr>
        <xdr:cNvPr id="26" name="テキスト ボックス 25">
          <a:extLst>
            <a:ext uri="{FF2B5EF4-FFF2-40B4-BE49-F238E27FC236}">
              <a16:creationId xmlns:a16="http://schemas.microsoft.com/office/drawing/2014/main" id="{5D9ACD8A-64BC-4524-94A5-254077A3E875}"/>
            </a:ext>
          </a:extLst>
        </xdr:cNvPr>
        <xdr:cNvSpPr txBox="1"/>
      </xdr:nvSpPr>
      <xdr:spPr>
        <a:xfrm>
          <a:off x="4140495" y="9094787"/>
          <a:ext cx="4212028" cy="3851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、４行以内で記入してください。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clientData/>
  </xdr:twoCellAnchor>
  <xdr:twoCellAnchor>
    <xdr:from>
      <xdr:col>5</xdr:col>
      <xdr:colOff>127536</xdr:colOff>
      <xdr:row>47</xdr:row>
      <xdr:rowOff>50525</xdr:rowOff>
    </xdr:from>
    <xdr:to>
      <xdr:col>6</xdr:col>
      <xdr:colOff>487043</xdr:colOff>
      <xdr:row>57</xdr:row>
      <xdr:rowOff>69126</xdr:rowOff>
    </xdr:to>
    <xdr:sp macro="" textlink="">
      <xdr:nvSpPr>
        <xdr:cNvPr id="27" name="Freeform 589">
          <a:extLst>
            <a:ext uri="{FF2B5EF4-FFF2-40B4-BE49-F238E27FC236}">
              <a16:creationId xmlns:a16="http://schemas.microsoft.com/office/drawing/2014/main" id="{B748278D-084A-4C50-AE11-09F19420ED15}"/>
            </a:ext>
          </a:extLst>
        </xdr:cNvPr>
        <xdr:cNvSpPr>
          <a:spLocks noEditPoints="1"/>
        </xdr:cNvSpPr>
      </xdr:nvSpPr>
      <xdr:spPr bwMode="auto">
        <a:xfrm>
          <a:off x="3172361" y="7657825"/>
          <a:ext cx="969107" cy="1637851"/>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clientData/>
  </xdr:twoCellAnchor>
  <xdr:twoCellAnchor>
    <xdr:from>
      <xdr:col>4</xdr:col>
      <xdr:colOff>184171</xdr:colOff>
      <xdr:row>54</xdr:row>
      <xdr:rowOff>67573</xdr:rowOff>
    </xdr:from>
    <xdr:to>
      <xdr:col>6</xdr:col>
      <xdr:colOff>489379</xdr:colOff>
      <xdr:row>57</xdr:row>
      <xdr:rowOff>66105</xdr:rowOff>
    </xdr:to>
    <xdr:sp macro="" textlink="">
      <xdr:nvSpPr>
        <xdr:cNvPr id="28" name="Freeform 588">
          <a:extLst>
            <a:ext uri="{FF2B5EF4-FFF2-40B4-BE49-F238E27FC236}">
              <a16:creationId xmlns:a16="http://schemas.microsoft.com/office/drawing/2014/main" id="{B7A9B804-7AC9-40E7-9465-1D7EEFE66D9A}"/>
            </a:ext>
          </a:extLst>
        </xdr:cNvPr>
        <xdr:cNvSpPr>
          <a:spLocks noEditPoints="1"/>
        </xdr:cNvSpPr>
      </xdr:nvSpPr>
      <xdr:spPr bwMode="auto">
        <a:xfrm>
          <a:off x="2619396" y="8808348"/>
          <a:ext cx="1524408" cy="490657"/>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clientData/>
  </xdr:twoCellAnchor>
  <xdr:twoCellAnchor>
    <xdr:from>
      <xdr:col>5</xdr:col>
      <xdr:colOff>438011</xdr:colOff>
      <xdr:row>57</xdr:row>
      <xdr:rowOff>70543</xdr:rowOff>
    </xdr:from>
    <xdr:to>
      <xdr:col>6</xdr:col>
      <xdr:colOff>478661</xdr:colOff>
      <xdr:row>61</xdr:row>
      <xdr:rowOff>33012</xdr:rowOff>
    </xdr:to>
    <xdr:sp macro="" textlink="">
      <xdr:nvSpPr>
        <xdr:cNvPr id="29" name="Freeform 590">
          <a:extLst>
            <a:ext uri="{FF2B5EF4-FFF2-40B4-BE49-F238E27FC236}">
              <a16:creationId xmlns:a16="http://schemas.microsoft.com/office/drawing/2014/main" id="{34453BF0-79D9-4DDE-BEBA-F087CEC54175}"/>
            </a:ext>
          </a:extLst>
        </xdr:cNvPr>
        <xdr:cNvSpPr>
          <a:spLocks noEditPoints="1"/>
        </xdr:cNvSpPr>
      </xdr:nvSpPr>
      <xdr:spPr bwMode="auto">
        <a:xfrm>
          <a:off x="3486011" y="9297093"/>
          <a:ext cx="650250" cy="610169"/>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clientData/>
  </xdr:twoCellAnchor>
  <xdr:twoCellAnchor>
    <xdr:from>
      <xdr:col>0</xdr:col>
      <xdr:colOff>132173</xdr:colOff>
      <xdr:row>38</xdr:row>
      <xdr:rowOff>161768</xdr:rowOff>
    </xdr:from>
    <xdr:to>
      <xdr:col>13</xdr:col>
      <xdr:colOff>501693</xdr:colOff>
      <xdr:row>45</xdr:row>
      <xdr:rowOff>147114</xdr:rowOff>
    </xdr:to>
    <xdr:sp macro="" textlink="">
      <xdr:nvSpPr>
        <xdr:cNvPr id="30" name="正方形/長方形 29">
          <a:extLst>
            <a:ext uri="{FF2B5EF4-FFF2-40B4-BE49-F238E27FC236}">
              <a16:creationId xmlns:a16="http://schemas.microsoft.com/office/drawing/2014/main" id="{507DACFF-DF7D-40A2-A056-3CDFEFC57920}"/>
            </a:ext>
          </a:extLst>
        </xdr:cNvPr>
        <xdr:cNvSpPr/>
      </xdr:nvSpPr>
      <xdr:spPr>
        <a:xfrm>
          <a:off x="132173" y="6407180"/>
          <a:ext cx="8333167" cy="11358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553671</xdr:colOff>
      <xdr:row>75</xdr:row>
      <xdr:rowOff>160216</xdr:rowOff>
    </xdr:from>
    <xdr:to>
      <xdr:col>14</xdr:col>
      <xdr:colOff>228164</xdr:colOff>
      <xdr:row>124</xdr:row>
      <xdr:rowOff>69287</xdr:rowOff>
    </xdr:to>
    <xdr:grpSp>
      <xdr:nvGrpSpPr>
        <xdr:cNvPr id="31" name="グループ化 30">
          <a:extLst>
            <a:ext uri="{FF2B5EF4-FFF2-40B4-BE49-F238E27FC236}">
              <a16:creationId xmlns:a16="http://schemas.microsoft.com/office/drawing/2014/main" id="{30C18F63-7B64-4B3A-B88F-B0E4BD189506}"/>
            </a:ext>
          </a:extLst>
        </xdr:cNvPr>
        <xdr:cNvGrpSpPr/>
      </xdr:nvGrpSpPr>
      <xdr:grpSpPr>
        <a:xfrm>
          <a:off x="2611071" y="13018966"/>
          <a:ext cx="7218293" cy="8310121"/>
          <a:chOff x="2378075" y="12249639"/>
          <a:chExt cx="6363974" cy="7807494"/>
        </a:xfrm>
      </xdr:grpSpPr>
      <xdr:sp macro="" textlink="">
        <xdr:nvSpPr>
          <xdr:cNvPr id="32" name="テキスト ボックス 31">
            <a:extLst>
              <a:ext uri="{FF2B5EF4-FFF2-40B4-BE49-F238E27FC236}">
                <a16:creationId xmlns:a16="http://schemas.microsoft.com/office/drawing/2014/main" id="{34F0A5A6-37B8-B02F-ABED-FCC42213E0B0}"/>
              </a:ext>
            </a:extLst>
          </xdr:cNvPr>
          <xdr:cNvSpPr txBox="1"/>
        </xdr:nvSpPr>
        <xdr:spPr>
          <a:xfrm>
            <a:off x="3934952" y="14506151"/>
            <a:ext cx="4210852" cy="3930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、６行以内で記入してください。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33" name="テキスト ボックス 32">
            <a:extLst>
              <a:ext uri="{FF2B5EF4-FFF2-40B4-BE49-F238E27FC236}">
                <a16:creationId xmlns:a16="http://schemas.microsoft.com/office/drawing/2014/main" id="{258365C4-A4CA-6AE3-43C7-EED9DD552F70}"/>
              </a:ext>
            </a:extLst>
          </xdr:cNvPr>
          <xdr:cNvSpPr txBox="1"/>
        </xdr:nvSpPr>
        <xdr:spPr>
          <a:xfrm>
            <a:off x="4612355" y="12249639"/>
            <a:ext cx="2201278" cy="2266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団体の課題をプルダウンから選択してください。</a:t>
            </a:r>
          </a:p>
        </xdr:txBody>
      </xdr:sp>
      <xdr:sp macro="" textlink="">
        <xdr:nvSpPr>
          <xdr:cNvPr id="34" name="Freeform 589">
            <a:extLst>
              <a:ext uri="{FF2B5EF4-FFF2-40B4-BE49-F238E27FC236}">
                <a16:creationId xmlns:a16="http://schemas.microsoft.com/office/drawing/2014/main" id="{FCA343BD-0B8A-7F22-A2CE-7E5B8649B840}"/>
              </a:ext>
            </a:extLst>
          </xdr:cNvPr>
          <xdr:cNvSpPr>
            <a:spLocks noEditPoints="1"/>
          </xdr:cNvSpPr>
        </xdr:nvSpPr>
        <xdr:spPr bwMode="auto">
          <a:xfrm>
            <a:off x="2955095" y="13016217"/>
            <a:ext cx="971834" cy="1640912"/>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35" name="Freeform 588">
            <a:extLst>
              <a:ext uri="{FF2B5EF4-FFF2-40B4-BE49-F238E27FC236}">
                <a16:creationId xmlns:a16="http://schemas.microsoft.com/office/drawing/2014/main" id="{D08AF824-1C1A-A155-E822-2898B001E698}"/>
              </a:ext>
            </a:extLst>
          </xdr:cNvPr>
          <xdr:cNvSpPr>
            <a:spLocks noEditPoints="1"/>
          </xdr:cNvSpPr>
        </xdr:nvSpPr>
        <xdr:spPr bwMode="auto">
          <a:xfrm>
            <a:off x="2378075" y="14154570"/>
            <a:ext cx="1519257" cy="477328"/>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36" name="Freeform 590">
            <a:extLst>
              <a:ext uri="{FF2B5EF4-FFF2-40B4-BE49-F238E27FC236}">
                <a16:creationId xmlns:a16="http://schemas.microsoft.com/office/drawing/2014/main" id="{BDFD8AF7-4BFB-7C80-4BB3-51300258038E}"/>
              </a:ext>
            </a:extLst>
          </xdr:cNvPr>
          <xdr:cNvSpPr>
            <a:spLocks noEditPoints="1"/>
          </xdr:cNvSpPr>
        </xdr:nvSpPr>
        <xdr:spPr bwMode="auto">
          <a:xfrm>
            <a:off x="3239402" y="14657110"/>
            <a:ext cx="695193" cy="666465"/>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sp macro="" textlink="">
        <xdr:nvSpPr>
          <xdr:cNvPr id="37" name="テキスト ボックス 36">
            <a:extLst>
              <a:ext uri="{FF2B5EF4-FFF2-40B4-BE49-F238E27FC236}">
                <a16:creationId xmlns:a16="http://schemas.microsoft.com/office/drawing/2014/main" id="{FBA7BD4F-2149-BF91-2BBC-4F84FD4E8957}"/>
              </a:ext>
            </a:extLst>
          </xdr:cNvPr>
          <xdr:cNvSpPr txBox="1"/>
        </xdr:nvSpPr>
        <xdr:spPr>
          <a:xfrm>
            <a:off x="2974319" y="19655794"/>
            <a:ext cx="1875345" cy="240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書類送付先は都外でも問題ありません。</a:t>
            </a:r>
          </a:p>
        </xdr:txBody>
      </xdr:sp>
      <xdr:sp macro="" textlink="">
        <xdr:nvSpPr>
          <xdr:cNvPr id="38" name="テキスト ボックス 37">
            <a:extLst>
              <a:ext uri="{FF2B5EF4-FFF2-40B4-BE49-F238E27FC236}">
                <a16:creationId xmlns:a16="http://schemas.microsoft.com/office/drawing/2014/main" id="{808D302F-9F16-EAD7-EC0C-1B41A7562700}"/>
              </a:ext>
            </a:extLst>
          </xdr:cNvPr>
          <xdr:cNvSpPr txBox="1"/>
        </xdr:nvSpPr>
        <xdr:spPr>
          <a:xfrm>
            <a:off x="5237952" y="19374464"/>
            <a:ext cx="3504097" cy="6826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助成金申請書で記入した申請団体の情報が自動入力されます。</a:t>
            </a:r>
            <a:endParaRPr kumimoji="1" lang="en-US" altLang="ja-JP" sz="800">
              <a:solidFill>
                <a:srgbClr val="FF0000"/>
              </a:solidFill>
            </a:endParaRPr>
          </a:p>
          <a:p>
            <a:r>
              <a:rPr kumimoji="1" lang="ja-JP" altLang="en-US" sz="800">
                <a:solidFill>
                  <a:srgbClr val="FF0000"/>
                </a:solidFill>
              </a:rPr>
              <a:t>別の住所へ送付を希望する場合は適宜編集してください。</a:t>
            </a:r>
            <a:endParaRPr kumimoji="1" lang="en-US" altLang="ja-JP" sz="800">
              <a:solidFill>
                <a:srgbClr val="FF0000"/>
              </a:solidFill>
            </a:endParaRPr>
          </a:p>
          <a:p>
            <a:r>
              <a:rPr kumimoji="1" lang="ja-JP" altLang="en-US" sz="800">
                <a:solidFill>
                  <a:srgbClr val="FF0000"/>
                </a:solidFill>
              </a:rPr>
              <a:t>その場合は、郵送物が確実に届くようにマンション名・ビル名及び部屋番号、「○○様方」や「○○社気付」まで記載してください。</a:t>
            </a:r>
          </a:p>
        </xdr:txBody>
      </xdr:sp>
      <xdr:sp macro="" textlink="">
        <xdr:nvSpPr>
          <xdr:cNvPr id="39" name="Freeform 589">
            <a:extLst>
              <a:ext uri="{FF2B5EF4-FFF2-40B4-BE49-F238E27FC236}">
                <a16:creationId xmlns:a16="http://schemas.microsoft.com/office/drawing/2014/main" id="{7358C656-3708-9446-34AA-FA83FF9A7BE7}"/>
              </a:ext>
            </a:extLst>
          </xdr:cNvPr>
          <xdr:cNvSpPr>
            <a:spLocks noEditPoints="1"/>
          </xdr:cNvSpPr>
        </xdr:nvSpPr>
        <xdr:spPr bwMode="auto">
          <a:xfrm>
            <a:off x="4374389" y="19534925"/>
            <a:ext cx="852361" cy="119443"/>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grpSp>
    <xdr:clientData/>
  </xdr:twoCellAnchor>
  <xdr:twoCellAnchor>
    <xdr:from>
      <xdr:col>12</xdr:col>
      <xdr:colOff>10856</xdr:colOff>
      <xdr:row>136</xdr:row>
      <xdr:rowOff>43961</xdr:rowOff>
    </xdr:from>
    <xdr:to>
      <xdr:col>14</xdr:col>
      <xdr:colOff>290945</xdr:colOff>
      <xdr:row>138</xdr:row>
      <xdr:rowOff>127004</xdr:rowOff>
    </xdr:to>
    <xdr:sp macro="" textlink="">
      <xdr:nvSpPr>
        <xdr:cNvPr id="40" name="テキスト ボックス 39">
          <a:extLst>
            <a:ext uri="{FF2B5EF4-FFF2-40B4-BE49-F238E27FC236}">
              <a16:creationId xmlns:a16="http://schemas.microsoft.com/office/drawing/2014/main" id="{C9FD8CFF-3A26-4999-9BE5-7F911F17FE17}"/>
            </a:ext>
          </a:extLst>
        </xdr:cNvPr>
        <xdr:cNvSpPr txBox="1"/>
      </xdr:nvSpPr>
      <xdr:spPr>
        <a:xfrm>
          <a:off x="7322881" y="22068936"/>
          <a:ext cx="1505639" cy="4005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団体の種類をプルダウンから選択してください。</a:t>
          </a:r>
          <a:endParaRPr kumimoji="1" lang="en-US" altLang="ja-JP" sz="800">
            <a:solidFill>
              <a:srgbClr val="FF0000"/>
            </a:solidFill>
          </a:endParaRPr>
        </a:p>
      </xdr:txBody>
    </xdr:sp>
    <xdr:clientData/>
  </xdr:twoCellAnchor>
  <xdr:twoCellAnchor>
    <xdr:from>
      <xdr:col>12</xdr:col>
      <xdr:colOff>577221</xdr:colOff>
      <xdr:row>139</xdr:row>
      <xdr:rowOff>94381</xdr:rowOff>
    </xdr:from>
    <xdr:to>
      <xdr:col>14</xdr:col>
      <xdr:colOff>500787</xdr:colOff>
      <xdr:row>142</xdr:row>
      <xdr:rowOff>3506</xdr:rowOff>
    </xdr:to>
    <xdr:sp macro="" textlink="">
      <xdr:nvSpPr>
        <xdr:cNvPr id="41" name="テキスト ボックス 40">
          <a:extLst>
            <a:ext uri="{FF2B5EF4-FFF2-40B4-BE49-F238E27FC236}">
              <a16:creationId xmlns:a16="http://schemas.microsoft.com/office/drawing/2014/main" id="{CA435938-FD64-4A12-8B85-32F84B7BC8D7}"/>
            </a:ext>
          </a:extLst>
        </xdr:cNvPr>
        <xdr:cNvSpPr txBox="1"/>
      </xdr:nvSpPr>
      <xdr:spPr>
        <a:xfrm>
          <a:off x="7895596" y="22601956"/>
          <a:ext cx="1142766" cy="398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公益法人の場合のみ</a:t>
          </a:r>
          <a:endParaRPr kumimoji="1" lang="en-US" altLang="ja-JP" sz="800">
            <a:solidFill>
              <a:srgbClr val="FF0000"/>
            </a:solidFill>
          </a:endParaRPr>
        </a:p>
        <a:p>
          <a:r>
            <a:rPr kumimoji="1" lang="ja-JP" altLang="en-US" sz="800">
              <a:solidFill>
                <a:srgbClr val="FF0000"/>
              </a:solidFill>
            </a:rPr>
            <a:t>記入してください。</a:t>
          </a:r>
          <a:endParaRPr kumimoji="1" lang="en-US" altLang="ja-JP" sz="800">
            <a:solidFill>
              <a:srgbClr val="FF0000"/>
            </a:solidFill>
          </a:endParaRPr>
        </a:p>
      </xdr:txBody>
    </xdr:sp>
    <xdr:clientData/>
  </xdr:twoCellAnchor>
  <xdr:twoCellAnchor>
    <xdr:from>
      <xdr:col>2</xdr:col>
      <xdr:colOff>404573</xdr:colOff>
      <xdr:row>145</xdr:row>
      <xdr:rowOff>122168</xdr:rowOff>
    </xdr:from>
    <xdr:to>
      <xdr:col>5</xdr:col>
      <xdr:colOff>499842</xdr:colOff>
      <xdr:row>147</xdr:row>
      <xdr:rowOff>52106</xdr:rowOff>
    </xdr:to>
    <xdr:sp macro="" textlink="">
      <xdr:nvSpPr>
        <xdr:cNvPr id="42" name="テキスト ボックス 41">
          <a:extLst>
            <a:ext uri="{FF2B5EF4-FFF2-40B4-BE49-F238E27FC236}">
              <a16:creationId xmlns:a16="http://schemas.microsoft.com/office/drawing/2014/main" id="{74FFB0CC-857B-4738-A964-A19166C0F236}"/>
            </a:ext>
          </a:extLst>
        </xdr:cNvPr>
        <xdr:cNvSpPr txBox="1"/>
      </xdr:nvSpPr>
      <xdr:spPr>
        <a:xfrm>
          <a:off x="1626948" y="23604468"/>
          <a:ext cx="1924069" cy="2474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主な役職員について記入してください。</a:t>
          </a:r>
          <a:endParaRPr kumimoji="1" lang="en-US" altLang="ja-JP" sz="800">
            <a:solidFill>
              <a:srgbClr val="FF0000"/>
            </a:solidFill>
          </a:endParaRPr>
        </a:p>
      </xdr:txBody>
    </xdr:sp>
    <xdr:clientData/>
  </xdr:twoCellAnchor>
  <xdr:twoCellAnchor>
    <xdr:from>
      <xdr:col>8</xdr:col>
      <xdr:colOff>459126</xdr:colOff>
      <xdr:row>149</xdr:row>
      <xdr:rowOff>148336</xdr:rowOff>
    </xdr:from>
    <xdr:to>
      <xdr:col>12</xdr:col>
      <xdr:colOff>116989</xdr:colOff>
      <xdr:row>152</xdr:row>
      <xdr:rowOff>82760</xdr:rowOff>
    </xdr:to>
    <xdr:sp macro="" textlink="">
      <xdr:nvSpPr>
        <xdr:cNvPr id="43" name="テキスト ボックス 42">
          <a:extLst>
            <a:ext uri="{FF2B5EF4-FFF2-40B4-BE49-F238E27FC236}">
              <a16:creationId xmlns:a16="http://schemas.microsoft.com/office/drawing/2014/main" id="{C253D846-0D8B-48BF-A8FE-BBF96243A6A7}"/>
            </a:ext>
          </a:extLst>
        </xdr:cNvPr>
        <xdr:cNvSpPr txBox="1"/>
      </xdr:nvSpPr>
      <xdr:spPr>
        <a:xfrm>
          <a:off x="5335926" y="24271986"/>
          <a:ext cx="2096263" cy="4265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主なメンバーの氏名及び職務、団体構成員の人数等を記入してください。</a:t>
          </a:r>
          <a:endParaRPr kumimoji="1" lang="en-US" altLang="ja-JP" sz="800">
            <a:solidFill>
              <a:srgbClr val="FF0000"/>
            </a:solidFill>
          </a:endParaRPr>
        </a:p>
      </xdr:txBody>
    </xdr:sp>
    <xdr:clientData/>
  </xdr:twoCellAnchor>
  <xdr:twoCellAnchor>
    <xdr:from>
      <xdr:col>3</xdr:col>
      <xdr:colOff>24885</xdr:colOff>
      <xdr:row>148</xdr:row>
      <xdr:rowOff>121203</xdr:rowOff>
    </xdr:from>
    <xdr:to>
      <xdr:col>7</xdr:col>
      <xdr:colOff>291321</xdr:colOff>
      <xdr:row>151</xdr:row>
      <xdr:rowOff>32142</xdr:rowOff>
    </xdr:to>
    <xdr:sp macro="" textlink="">
      <xdr:nvSpPr>
        <xdr:cNvPr id="44" name="テキスト ボックス 43">
          <a:extLst>
            <a:ext uri="{FF2B5EF4-FFF2-40B4-BE49-F238E27FC236}">
              <a16:creationId xmlns:a16="http://schemas.microsoft.com/office/drawing/2014/main" id="{9BD805FE-73DA-49D3-9037-28B08084015F}"/>
            </a:ext>
          </a:extLst>
        </xdr:cNvPr>
        <xdr:cNvSpPr txBox="1"/>
      </xdr:nvSpPr>
      <xdr:spPr>
        <a:xfrm>
          <a:off x="1856860" y="24089278"/>
          <a:ext cx="2704836" cy="3903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申請活動のマネジメント（制作）の責任者（担当者）を記入してください。役職員と重複しても問題ありません。</a:t>
          </a:r>
          <a:endParaRPr kumimoji="1" lang="en-US" altLang="ja-JP" sz="800">
            <a:solidFill>
              <a:srgbClr val="FF0000"/>
            </a:solidFill>
          </a:endParaRPr>
        </a:p>
      </xdr:txBody>
    </xdr:sp>
    <xdr:clientData/>
  </xdr:twoCellAnchor>
  <xdr:twoCellAnchor>
    <xdr:from>
      <xdr:col>3</xdr:col>
      <xdr:colOff>293076</xdr:colOff>
      <xdr:row>151</xdr:row>
      <xdr:rowOff>36635</xdr:rowOff>
    </xdr:from>
    <xdr:to>
      <xdr:col>3</xdr:col>
      <xdr:colOff>600767</xdr:colOff>
      <xdr:row>153</xdr:row>
      <xdr:rowOff>625</xdr:rowOff>
    </xdr:to>
    <xdr:sp macro="" textlink="">
      <xdr:nvSpPr>
        <xdr:cNvPr id="45" name="Freeform 590">
          <a:extLst>
            <a:ext uri="{FF2B5EF4-FFF2-40B4-BE49-F238E27FC236}">
              <a16:creationId xmlns:a16="http://schemas.microsoft.com/office/drawing/2014/main" id="{404DA087-2D41-4BA6-A03F-A6D8F52A0DCC}"/>
            </a:ext>
          </a:extLst>
        </xdr:cNvPr>
        <xdr:cNvSpPr>
          <a:spLocks noEditPoints="1"/>
        </xdr:cNvSpPr>
      </xdr:nvSpPr>
      <xdr:spPr bwMode="auto">
        <a:xfrm flipH="1">
          <a:off x="2125051" y="24487310"/>
          <a:ext cx="301341" cy="287840"/>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clientData/>
  </xdr:twoCellAnchor>
  <xdr:twoCellAnchor>
    <xdr:from>
      <xdr:col>1</xdr:col>
      <xdr:colOff>43962</xdr:colOff>
      <xdr:row>178</xdr:row>
      <xdr:rowOff>142957</xdr:rowOff>
    </xdr:from>
    <xdr:to>
      <xdr:col>7</xdr:col>
      <xdr:colOff>373848</xdr:colOff>
      <xdr:row>182</xdr:row>
      <xdr:rowOff>43692</xdr:rowOff>
    </xdr:to>
    <xdr:sp macro="" textlink="">
      <xdr:nvSpPr>
        <xdr:cNvPr id="46" name="テキスト ボックス 45">
          <a:extLst>
            <a:ext uri="{FF2B5EF4-FFF2-40B4-BE49-F238E27FC236}">
              <a16:creationId xmlns:a16="http://schemas.microsoft.com/office/drawing/2014/main" id="{22F6B86D-9824-4B55-84C6-6E252823A04F}"/>
            </a:ext>
          </a:extLst>
        </xdr:cNvPr>
        <xdr:cNvSpPr txBox="1"/>
      </xdr:nvSpPr>
      <xdr:spPr>
        <a:xfrm>
          <a:off x="656737" y="28962432"/>
          <a:ext cx="3981136" cy="5547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○該当年度について、申請団体の総収入、総支出、収支差を円単位で記入してください。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○直近年度の決算が確定していない場合は、見込額で問題ありません。</a:t>
          </a:r>
          <a:endParaRPr kumimoji="1" lang="en-US" altLang="ja-JP" sz="800">
            <a:solidFill>
              <a:srgbClr val="FF0000"/>
            </a:solidFill>
          </a:endParaRPr>
        </a:p>
      </xdr:txBody>
    </xdr:sp>
    <xdr:clientData/>
  </xdr:twoCellAnchor>
  <xdr:twoCellAnchor>
    <xdr:from>
      <xdr:col>7</xdr:col>
      <xdr:colOff>488475</xdr:colOff>
      <xdr:row>178</xdr:row>
      <xdr:rowOff>51755</xdr:rowOff>
    </xdr:from>
    <xdr:to>
      <xdr:col>13</xdr:col>
      <xdr:colOff>462892</xdr:colOff>
      <xdr:row>179</xdr:row>
      <xdr:rowOff>146623</xdr:rowOff>
    </xdr:to>
    <xdr:sp macro="" textlink="">
      <xdr:nvSpPr>
        <xdr:cNvPr id="47" name="テキスト ボックス 46">
          <a:extLst>
            <a:ext uri="{FF2B5EF4-FFF2-40B4-BE49-F238E27FC236}">
              <a16:creationId xmlns:a16="http://schemas.microsoft.com/office/drawing/2014/main" id="{7CD96D80-B951-4994-B4C9-C2B3F8093032}"/>
            </a:ext>
          </a:extLst>
        </xdr:cNvPr>
        <xdr:cNvSpPr txBox="1"/>
      </xdr:nvSpPr>
      <xdr:spPr>
        <a:xfrm>
          <a:off x="4752500" y="28871230"/>
          <a:ext cx="3638367" cy="2567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該当年度に交付を受けた補助金・助成金のプログラム名称を記入してください。</a:t>
          </a:r>
          <a:endParaRPr kumimoji="1" lang="en-US" altLang="ja-JP" sz="800">
            <a:solidFill>
              <a:srgbClr val="FF0000"/>
            </a:solidFill>
          </a:endParaRPr>
        </a:p>
      </xdr:txBody>
    </xdr:sp>
    <xdr:clientData/>
  </xdr:twoCellAnchor>
  <xdr:twoCellAnchor>
    <xdr:from>
      <xdr:col>2</xdr:col>
      <xdr:colOff>545367</xdr:colOff>
      <xdr:row>197</xdr:row>
      <xdr:rowOff>153866</xdr:rowOff>
    </xdr:from>
    <xdr:to>
      <xdr:col>10</xdr:col>
      <xdr:colOff>493751</xdr:colOff>
      <xdr:row>203</xdr:row>
      <xdr:rowOff>58617</xdr:rowOff>
    </xdr:to>
    <xdr:sp macro="" textlink="">
      <xdr:nvSpPr>
        <xdr:cNvPr id="48" name="テキスト ボックス 47">
          <a:extLst>
            <a:ext uri="{FF2B5EF4-FFF2-40B4-BE49-F238E27FC236}">
              <a16:creationId xmlns:a16="http://schemas.microsoft.com/office/drawing/2014/main" id="{A085FACC-2911-4638-B44F-A8949027F351}"/>
            </a:ext>
          </a:extLst>
        </xdr:cNvPr>
        <xdr:cNvSpPr txBox="1"/>
      </xdr:nvSpPr>
      <xdr:spPr>
        <a:xfrm>
          <a:off x="1761392" y="32053091"/>
          <a:ext cx="4828359" cy="876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○すべての活動について記載する必要はありませんが、代表的なものは記入してください。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○「区分」で「依頼」を選択した事業で、観客や参加者の数が不明の場合は、概算か空欄としてください。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○「区分」で「依頼」を選択した事業で、収入・支出が不明の場合は、依頼業務分の金額を記載してください。</a:t>
          </a:r>
          <a:endParaRPr kumimoji="1" lang="en-US" altLang="ja-JP" sz="800">
            <a:solidFill>
              <a:srgbClr val="FF0000"/>
            </a:solidFill>
          </a:endParaRPr>
        </a:p>
      </xdr:txBody>
    </xdr:sp>
    <xdr:clientData/>
  </xdr:twoCellAnchor>
  <xdr:twoCellAnchor>
    <xdr:from>
      <xdr:col>10</xdr:col>
      <xdr:colOff>550701</xdr:colOff>
      <xdr:row>240</xdr:row>
      <xdr:rowOff>91098</xdr:rowOff>
    </xdr:from>
    <xdr:to>
      <xdr:col>13</xdr:col>
      <xdr:colOff>464964</xdr:colOff>
      <xdr:row>242</xdr:row>
      <xdr:rowOff>16013</xdr:rowOff>
    </xdr:to>
    <xdr:sp macro="" textlink="">
      <xdr:nvSpPr>
        <xdr:cNvPr id="49" name="テキスト ボックス 48">
          <a:extLst>
            <a:ext uri="{FF2B5EF4-FFF2-40B4-BE49-F238E27FC236}">
              <a16:creationId xmlns:a16="http://schemas.microsoft.com/office/drawing/2014/main" id="{02F90BB2-D52E-433D-B482-400BC18D77C4}"/>
            </a:ext>
          </a:extLst>
        </xdr:cNvPr>
        <xdr:cNvSpPr txBox="1"/>
      </xdr:nvSpPr>
      <xdr:spPr>
        <a:xfrm>
          <a:off x="6646701" y="38949923"/>
          <a:ext cx="1746238" cy="25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グレーセルはすべて自動入力です。</a:t>
          </a:r>
          <a:endParaRPr kumimoji="1" lang="en-US" altLang="ja-JP" sz="800">
            <a:solidFill>
              <a:srgbClr val="FF0000"/>
            </a:solidFill>
          </a:endParaRPr>
        </a:p>
      </xdr:txBody>
    </xdr:sp>
    <xdr:clientData/>
  </xdr:twoCellAnchor>
  <xdr:twoCellAnchor>
    <xdr:from>
      <xdr:col>10</xdr:col>
      <xdr:colOff>273703</xdr:colOff>
      <xdr:row>231</xdr:row>
      <xdr:rowOff>73313</xdr:rowOff>
    </xdr:from>
    <xdr:to>
      <xdr:col>14</xdr:col>
      <xdr:colOff>82679</xdr:colOff>
      <xdr:row>233</xdr:row>
      <xdr:rowOff>131883</xdr:rowOff>
    </xdr:to>
    <xdr:sp macro="" textlink="">
      <xdr:nvSpPr>
        <xdr:cNvPr id="50" name="テキスト ボックス 49">
          <a:extLst>
            <a:ext uri="{FF2B5EF4-FFF2-40B4-BE49-F238E27FC236}">
              <a16:creationId xmlns:a16="http://schemas.microsoft.com/office/drawing/2014/main" id="{320CEF03-16D5-4D0B-8DDD-825415D6E5C2}"/>
            </a:ext>
          </a:extLst>
        </xdr:cNvPr>
        <xdr:cNvSpPr txBox="1"/>
      </xdr:nvSpPr>
      <xdr:spPr>
        <a:xfrm>
          <a:off x="6372878" y="37477988"/>
          <a:ext cx="2247376" cy="382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収入合計と支出合計を必ず一致させてください。</a:t>
          </a:r>
          <a:endParaRPr kumimoji="1" lang="en-US" altLang="ja-JP" sz="800">
            <a:solidFill>
              <a:srgbClr val="FF0000"/>
            </a:solidFill>
          </a:endParaRPr>
        </a:p>
        <a:p>
          <a:r>
            <a:rPr kumimoji="1" lang="ja-JP" altLang="en-US" sz="800">
              <a:solidFill>
                <a:srgbClr val="FF0000"/>
              </a:solidFill>
            </a:rPr>
            <a:t>一致しない場合セルが赤くなります。</a:t>
          </a:r>
          <a:endParaRPr kumimoji="1" lang="en-US" altLang="ja-JP" sz="800">
            <a:solidFill>
              <a:srgbClr val="FF0000"/>
            </a:solidFill>
          </a:endParaRPr>
        </a:p>
      </xdr:txBody>
    </xdr:sp>
    <xdr:clientData/>
  </xdr:twoCellAnchor>
  <xdr:twoCellAnchor>
    <xdr:from>
      <xdr:col>10</xdr:col>
      <xdr:colOff>142388</xdr:colOff>
      <xdr:row>279</xdr:row>
      <xdr:rowOff>92776</xdr:rowOff>
    </xdr:from>
    <xdr:to>
      <xdr:col>14</xdr:col>
      <xdr:colOff>557695</xdr:colOff>
      <xdr:row>284</xdr:row>
      <xdr:rowOff>58013</xdr:rowOff>
    </xdr:to>
    <xdr:sp macro="" textlink="">
      <xdr:nvSpPr>
        <xdr:cNvPr id="51" name="テキスト ボックス 50">
          <a:extLst>
            <a:ext uri="{FF2B5EF4-FFF2-40B4-BE49-F238E27FC236}">
              <a16:creationId xmlns:a16="http://schemas.microsoft.com/office/drawing/2014/main" id="{FF3F09A1-4EB0-4D5C-B54A-A69ECE4C9F04}"/>
            </a:ext>
          </a:extLst>
        </xdr:cNvPr>
        <xdr:cNvSpPr txBox="1"/>
      </xdr:nvSpPr>
      <xdr:spPr>
        <a:xfrm>
          <a:off x="6241563" y="45269851"/>
          <a:ext cx="2853707" cy="77486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「申請額」欄は必ず記入してください。</a:t>
          </a:r>
          <a:endParaRPr kumimoji="1" lang="en-US" altLang="ja-JP" sz="800">
            <a:solidFill>
              <a:srgbClr val="FF0000"/>
            </a:solidFill>
          </a:endParaRPr>
        </a:p>
        <a:p>
          <a:endParaRPr kumimoji="1" lang="en-US" altLang="ja-JP" sz="800">
            <a:solidFill>
              <a:srgbClr val="FF0000"/>
            </a:solidFill>
          </a:endParaRPr>
        </a:p>
        <a:p>
          <a:r>
            <a:rPr kumimoji="1" lang="en-US" altLang="ja-JP" sz="800">
              <a:solidFill>
                <a:srgbClr val="FF0000"/>
              </a:solidFill>
            </a:rPr>
            <a:t>※</a:t>
          </a:r>
          <a:r>
            <a:rPr kumimoji="1" lang="ja-JP" altLang="en-US" sz="800">
              <a:solidFill>
                <a:srgbClr val="FF0000"/>
              </a:solidFill>
            </a:rPr>
            <a:t>当助成金申請額は、助成対象経費小計（</a:t>
          </a:r>
          <a:r>
            <a:rPr kumimoji="1" lang="en-US" altLang="ja-JP" sz="800">
              <a:solidFill>
                <a:srgbClr val="FF0000"/>
              </a:solidFill>
            </a:rPr>
            <a:t>F</a:t>
          </a:r>
          <a:r>
            <a:rPr kumimoji="1" lang="ja-JP" altLang="en-US" sz="800">
              <a:solidFill>
                <a:srgbClr val="FF0000"/>
              </a:solidFill>
            </a:rPr>
            <a:t>）の２分の１かつ各カテゴリーの上限以内であることを確認してください。</a:t>
          </a:r>
          <a:endParaRPr kumimoji="1" lang="en-US" altLang="ja-JP" sz="800">
            <a:solidFill>
              <a:srgbClr val="FF0000"/>
            </a:solidFill>
          </a:endParaRPr>
        </a:p>
        <a:p>
          <a:r>
            <a:rPr kumimoji="1" lang="ja-JP" altLang="en-US" sz="800">
              <a:solidFill>
                <a:srgbClr val="FF0000"/>
              </a:solidFill>
            </a:rPr>
            <a:t>条件に当てはまらない金額を入力するとセルが赤くなります。</a:t>
          </a:r>
          <a:endParaRPr kumimoji="1" lang="en-US" altLang="ja-JP" sz="800">
            <a:solidFill>
              <a:srgbClr val="FF0000"/>
            </a:solidFill>
          </a:endParaRPr>
        </a:p>
      </xdr:txBody>
    </xdr:sp>
    <xdr:clientData/>
  </xdr:twoCellAnchor>
  <xdr:twoCellAnchor>
    <xdr:from>
      <xdr:col>11</xdr:col>
      <xdr:colOff>363028</xdr:colOff>
      <xdr:row>216</xdr:row>
      <xdr:rowOff>148292</xdr:rowOff>
    </xdr:from>
    <xdr:to>
      <xdr:col>13</xdr:col>
      <xdr:colOff>549375</xdr:colOff>
      <xdr:row>219</xdr:row>
      <xdr:rowOff>112649</xdr:rowOff>
    </xdr:to>
    <xdr:sp macro="" textlink="">
      <xdr:nvSpPr>
        <xdr:cNvPr id="52" name="正方形/長方形 51">
          <a:extLst>
            <a:ext uri="{FF2B5EF4-FFF2-40B4-BE49-F238E27FC236}">
              <a16:creationId xmlns:a16="http://schemas.microsoft.com/office/drawing/2014/main" id="{DC49F620-FDCA-44EB-8D0B-0CE680323AF3}"/>
            </a:ext>
          </a:extLst>
        </xdr:cNvPr>
        <xdr:cNvSpPr/>
      </xdr:nvSpPr>
      <xdr:spPr>
        <a:xfrm>
          <a:off x="7101499" y="35648527"/>
          <a:ext cx="1411523" cy="4574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175846</xdr:colOff>
      <xdr:row>220</xdr:row>
      <xdr:rowOff>58615</xdr:rowOff>
    </xdr:from>
    <xdr:to>
      <xdr:col>14</xdr:col>
      <xdr:colOff>368998</xdr:colOff>
      <xdr:row>222</xdr:row>
      <xdr:rowOff>117186</xdr:rowOff>
    </xdr:to>
    <xdr:sp macro="" textlink="">
      <xdr:nvSpPr>
        <xdr:cNvPr id="53" name="テキスト ボックス 52">
          <a:extLst>
            <a:ext uri="{FF2B5EF4-FFF2-40B4-BE49-F238E27FC236}">
              <a16:creationId xmlns:a16="http://schemas.microsoft.com/office/drawing/2014/main" id="{E08D491C-88ED-44D2-BD88-7A314815344C}"/>
            </a:ext>
          </a:extLst>
        </xdr:cNvPr>
        <xdr:cNvSpPr txBox="1"/>
      </xdr:nvSpPr>
      <xdr:spPr>
        <a:xfrm>
          <a:off x="6275021" y="35682115"/>
          <a:ext cx="2631552" cy="3824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複数会場に○がついている場合、「別紙　入場者数合計」シートに入場者数等を記入してください。</a:t>
          </a:r>
          <a:endParaRPr kumimoji="1" lang="en-US" altLang="ja-JP" sz="800">
            <a:solidFill>
              <a:srgbClr val="FF0000"/>
            </a:solidFill>
          </a:endParaRPr>
        </a:p>
      </xdr:txBody>
    </xdr:sp>
    <xdr:clientData/>
  </xdr:twoCellAnchor>
  <xdr:twoCellAnchor>
    <xdr:from>
      <xdr:col>0</xdr:col>
      <xdr:colOff>248970</xdr:colOff>
      <xdr:row>238</xdr:row>
      <xdr:rowOff>72979</xdr:rowOff>
    </xdr:from>
    <xdr:to>
      <xdr:col>2</xdr:col>
      <xdr:colOff>553526</xdr:colOff>
      <xdr:row>255</xdr:row>
      <xdr:rowOff>116941</xdr:rowOff>
    </xdr:to>
    <xdr:sp macro="" textlink="">
      <xdr:nvSpPr>
        <xdr:cNvPr id="54" name="正方形/長方形 53">
          <a:extLst>
            <a:ext uri="{FF2B5EF4-FFF2-40B4-BE49-F238E27FC236}">
              <a16:creationId xmlns:a16="http://schemas.microsoft.com/office/drawing/2014/main" id="{D75B306A-B1B0-407A-8DE3-EE5E53CF0356}"/>
            </a:ext>
          </a:extLst>
        </xdr:cNvPr>
        <xdr:cNvSpPr/>
      </xdr:nvSpPr>
      <xdr:spPr>
        <a:xfrm>
          <a:off x="248970" y="39188979"/>
          <a:ext cx="1529732" cy="283796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380856</xdr:colOff>
      <xdr:row>249</xdr:row>
      <xdr:rowOff>72981</xdr:rowOff>
    </xdr:from>
    <xdr:to>
      <xdr:col>3</xdr:col>
      <xdr:colOff>134915</xdr:colOff>
      <xdr:row>250</xdr:row>
      <xdr:rowOff>152723</xdr:rowOff>
    </xdr:to>
    <xdr:sp macro="" textlink="">
      <xdr:nvSpPr>
        <xdr:cNvPr id="55" name="テキスト ボックス 54">
          <a:extLst>
            <a:ext uri="{FF2B5EF4-FFF2-40B4-BE49-F238E27FC236}">
              <a16:creationId xmlns:a16="http://schemas.microsoft.com/office/drawing/2014/main" id="{0A0406E1-9BB1-4EFA-ADB3-5E953F0638B8}"/>
            </a:ext>
          </a:extLst>
        </xdr:cNvPr>
        <xdr:cNvSpPr txBox="1"/>
      </xdr:nvSpPr>
      <xdr:spPr>
        <a:xfrm>
          <a:off x="380856" y="40996863"/>
          <a:ext cx="1591824" cy="2440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プルダウンから選択してください。</a:t>
          </a:r>
          <a:endParaRPr kumimoji="1" lang="en-US" altLang="ja-JP" sz="800">
            <a:solidFill>
              <a:srgbClr val="FF0000"/>
            </a:solidFill>
          </a:endParaRPr>
        </a:p>
      </xdr:txBody>
    </xdr:sp>
    <xdr:clientData/>
  </xdr:twoCellAnchor>
  <xdr:twoCellAnchor>
    <xdr:from>
      <xdr:col>8</xdr:col>
      <xdr:colOff>86946</xdr:colOff>
      <xdr:row>388</xdr:row>
      <xdr:rowOff>8304</xdr:rowOff>
    </xdr:from>
    <xdr:to>
      <xdr:col>10</xdr:col>
      <xdr:colOff>337039</xdr:colOff>
      <xdr:row>390</xdr:row>
      <xdr:rowOff>58615</xdr:rowOff>
    </xdr:to>
    <xdr:sp macro="" textlink="">
      <xdr:nvSpPr>
        <xdr:cNvPr id="56" name="テキスト ボックス 55">
          <a:extLst>
            <a:ext uri="{FF2B5EF4-FFF2-40B4-BE49-F238E27FC236}">
              <a16:creationId xmlns:a16="http://schemas.microsoft.com/office/drawing/2014/main" id="{05D9F503-D7D9-42F1-88C3-4FF214ACB46A}"/>
            </a:ext>
          </a:extLst>
        </xdr:cNvPr>
        <xdr:cNvSpPr txBox="1"/>
      </xdr:nvSpPr>
      <xdr:spPr>
        <a:xfrm>
          <a:off x="4960571" y="62838379"/>
          <a:ext cx="1469293" cy="3709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会場ごとに入力してください。</a:t>
          </a:r>
          <a:endParaRPr kumimoji="1" lang="en-US" altLang="ja-JP" sz="800">
            <a:solidFill>
              <a:srgbClr val="FF0000"/>
            </a:solidFill>
          </a:endParaRPr>
        </a:p>
        <a:p>
          <a:r>
            <a:rPr kumimoji="1" lang="ja-JP" altLang="en-US" sz="800">
              <a:solidFill>
                <a:srgbClr val="FF0000"/>
              </a:solidFill>
            </a:rPr>
            <a:t>グレーセルは自動入力です。</a:t>
          </a:r>
          <a:endParaRPr kumimoji="1" lang="en-US" altLang="ja-JP" sz="800">
            <a:solidFill>
              <a:srgbClr val="FF0000"/>
            </a:solidFill>
          </a:endParaRPr>
        </a:p>
      </xdr:txBody>
    </xdr:sp>
    <xdr:clientData/>
  </xdr:twoCellAnchor>
  <xdr:twoCellAnchor>
    <xdr:from>
      <xdr:col>1</xdr:col>
      <xdr:colOff>549518</xdr:colOff>
      <xdr:row>25</xdr:row>
      <xdr:rowOff>117230</xdr:rowOff>
    </xdr:from>
    <xdr:to>
      <xdr:col>4</xdr:col>
      <xdr:colOff>371769</xdr:colOff>
      <xdr:row>27</xdr:row>
      <xdr:rowOff>21343</xdr:rowOff>
    </xdr:to>
    <xdr:sp macro="" textlink="">
      <xdr:nvSpPr>
        <xdr:cNvPr id="57" name="テキスト ボックス 56">
          <a:extLst>
            <a:ext uri="{FF2B5EF4-FFF2-40B4-BE49-F238E27FC236}">
              <a16:creationId xmlns:a16="http://schemas.microsoft.com/office/drawing/2014/main" id="{95AB243C-03F1-4847-86DA-3EC266BDE1E6}"/>
            </a:ext>
          </a:extLst>
        </xdr:cNvPr>
        <xdr:cNvSpPr txBox="1"/>
      </xdr:nvSpPr>
      <xdr:spPr>
        <a:xfrm>
          <a:off x="1159118" y="4165355"/>
          <a:ext cx="1647876" cy="2279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カテゴリーを必ず選択してください。</a:t>
          </a:r>
        </a:p>
      </xdr:txBody>
    </xdr:sp>
    <xdr:clientData/>
  </xdr:twoCellAnchor>
  <xdr:twoCellAnchor>
    <xdr:from>
      <xdr:col>6</xdr:col>
      <xdr:colOff>109903</xdr:colOff>
      <xdr:row>99</xdr:row>
      <xdr:rowOff>95251</xdr:rowOff>
    </xdr:from>
    <xdr:to>
      <xdr:col>10</xdr:col>
      <xdr:colOff>410308</xdr:colOff>
      <xdr:row>100</xdr:row>
      <xdr:rowOff>160553</xdr:rowOff>
    </xdr:to>
    <xdr:sp macro="" textlink="">
      <xdr:nvSpPr>
        <xdr:cNvPr id="58" name="テキスト ボックス 57">
          <a:extLst>
            <a:ext uri="{FF2B5EF4-FFF2-40B4-BE49-F238E27FC236}">
              <a16:creationId xmlns:a16="http://schemas.microsoft.com/office/drawing/2014/main" id="{2975EC38-6F90-4BE9-BB3D-7B879B223FDD}"/>
            </a:ext>
          </a:extLst>
        </xdr:cNvPr>
        <xdr:cNvSpPr txBox="1"/>
      </xdr:nvSpPr>
      <xdr:spPr>
        <a:xfrm>
          <a:off x="3764328" y="16125826"/>
          <a:ext cx="2738805" cy="2304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を選択した場合、その理由を記入してください。</a:t>
          </a:r>
        </a:p>
      </xdr:txBody>
    </xdr:sp>
    <xdr:clientData/>
  </xdr:twoCellAnchor>
  <xdr:twoCellAnchor>
    <xdr:from>
      <xdr:col>7</xdr:col>
      <xdr:colOff>351693</xdr:colOff>
      <xdr:row>17</xdr:row>
      <xdr:rowOff>7328</xdr:rowOff>
    </xdr:from>
    <xdr:to>
      <xdr:col>14</xdr:col>
      <xdr:colOff>548861</xdr:colOff>
      <xdr:row>18</xdr:row>
      <xdr:rowOff>91438</xdr:rowOff>
    </xdr:to>
    <xdr:sp macro="" textlink="">
      <xdr:nvSpPr>
        <xdr:cNvPr id="59" name="テキスト ボックス 58">
          <a:extLst>
            <a:ext uri="{FF2B5EF4-FFF2-40B4-BE49-F238E27FC236}">
              <a16:creationId xmlns:a16="http://schemas.microsoft.com/office/drawing/2014/main" id="{840950A5-CF16-4E1F-AF8C-78B386CB2EC3}"/>
            </a:ext>
          </a:extLst>
        </xdr:cNvPr>
        <xdr:cNvSpPr txBox="1"/>
      </xdr:nvSpPr>
      <xdr:spPr>
        <a:xfrm>
          <a:off x="4622068" y="2763228"/>
          <a:ext cx="4458018" cy="23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代表者氏名は所在を証明する公的書類や、代表者の口座名義と齟齬のないよう記入してください。</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EFC35A-2E61-4274-9EF1-E43CF1ACCD35}" name="テーブル15" displayName="テーブル15" ref="B3:M20" totalsRowShown="0" headerRowDxfId="117" dataDxfId="115" headerRowBorderDxfId="116" tableBorderDxfId="114" totalsRowBorderDxfId="113">
  <autoFilter ref="B3:M20" xr:uid="{AEEFC35A-2E61-4274-9EF1-E43CF1ACCD35}"/>
  <sortState xmlns:xlrd2="http://schemas.microsoft.com/office/spreadsheetml/2017/richdata2" ref="B4:M20">
    <sortCondition ref="B3:B20"/>
  </sortState>
  <tableColumns count="12">
    <tableColumn id="1" xr3:uid="{78D5AE2C-816A-4282-A50D-C0CD48921DC0}" name="年" dataDxfId="112"/>
    <tableColumn id="2" xr3:uid="{26F67726-CC25-406D-BDB2-529A8D888395}" name="月" dataDxfId="111"/>
    <tableColumn id="3" xr3:uid="{6643894C-B28E-478E-8039-BF76251F05E5}" name="事業名" dataDxfId="110"/>
    <tableColumn id="4" xr3:uid="{1B48EDD3-2765-47C1-AAEA-2A91BF7B2257}" name="会場名" dataDxfId="109"/>
    <tableColumn id="13" xr3:uid="{49F84040-82DE-4503-87F8-83014B15F6F2}" name="区分" dataDxfId="108"/>
    <tableColumn id="12" xr3:uid="{CFD811BC-9A53-4F54-837B-486A3043DA49}" name="開催地" dataDxfId="107"/>
    <tableColumn id="5" xr3:uid="{961FE1A4-DCB7-4703-9FE4-BCDB3A8E70C4}" name="公演回数_x000a_（回）" dataDxfId="106"/>
    <tableColumn id="6" xr3:uid="{BD91E8C0-B1E4-458F-9E5E-315F1341C3D2}" name="観客数_x000a_（人）" dataDxfId="105"/>
    <tableColumn id="7" xr3:uid="{1D0E41C5-588D-4F06-807A-DEFCB5A1B199}" name="収入（円）" dataDxfId="104"/>
    <tableColumn id="8" xr3:uid="{37E8B816-DEE2-4C48-B949-423FAD273739}" name="支出（円）" dataDxfId="103"/>
    <tableColumn id="9" xr3:uid="{775386AF-000A-4E1D-A471-6C29076BA1C6}" name="活動に対する助成金・補助金" dataDxfId="102"/>
    <tableColumn id="10" xr3:uid="{BB02F336-E540-4D6D-BA0D-54E95BE1D04D}" name="金額（円）" dataDxfId="10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CEB67E3-A166-43C3-A06B-F4E475CC56C7}" name="テーブル217" displayName="テーブル217" ref="D49:G53" totalsRowShown="0" headerRowDxfId="37" dataDxfId="36" tableBorderDxfId="35">
  <autoFilter ref="D49:G53" xr:uid="{BCEB67E3-A166-43C3-A06B-F4E475CC56C7}"/>
  <tableColumns count="4">
    <tableColumn id="1" xr3:uid="{4A28ABB1-B9EF-41A7-B9E2-914FDD09D235}" name="内容" dataDxfId="34" dataCellStyle="標準 3 2"/>
    <tableColumn id="2" xr3:uid="{BF75A730-414E-4465-8375-D8AE461AE45F}" name="単価" dataDxfId="33" dataCellStyle="標準 3 2"/>
    <tableColumn id="3" xr3:uid="{6FC114ED-0FAC-4B47-B239-A2601D6542A4}" name="数量" dataDxfId="32" dataCellStyle="標準 3 2"/>
    <tableColumn id="4" xr3:uid="{F05696F0-05D5-4DA1-960F-36155598E471}" name="計（円）" dataDxfId="31" dataCellStyle="桁区切り 3">
      <calculatedColumnFormula>PRODUCT(E50,F50)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06B9F-6EC1-4FF3-B247-A3974F2004A2}" name="テーブル1" displayName="テーブル1" ref="C25:G45" totalsRowShown="0" headerRowDxfId="100" dataDxfId="99" tableBorderDxfId="98">
  <autoFilter ref="C25:G45" xr:uid="{F3D06B9F-6EC1-4FF3-B247-A3974F2004A2}"/>
  <sortState xmlns:xlrd2="http://schemas.microsoft.com/office/spreadsheetml/2017/richdata2" ref="C26:G45">
    <sortCondition ref="C25:C45"/>
  </sortState>
  <tableColumns count="5">
    <tableColumn id="1" xr3:uid="{4F643A60-0629-4F5B-9D47-4A2D9AB2AAE8}" name="会場" dataDxfId="97" dataCellStyle="標準 3"/>
    <tableColumn id="2" xr3:uid="{73F5F53E-60B0-4A15-9CBD-01AACA0B995D}" name="内容" dataDxfId="96" dataCellStyle="標準 3"/>
    <tableColumn id="3" xr3:uid="{F46F3590-40C3-4878-982C-9D244CE1F00D}" name="単価" dataDxfId="95" dataCellStyle="桁区切り 3"/>
    <tableColumn id="4" xr3:uid="{AE6FF391-6245-482B-BE0B-EBD6D3810B09}" name="数量" dataDxfId="94" dataCellStyle="標準 3"/>
    <tableColumn id="5" xr3:uid="{1D7CFA32-5D62-4F7B-A769-EC846C0EF588}" name="計（円）" dataDxfId="93" dataCellStyle="桁区切り 3">
      <calculatedColumnFormula>IF(テーブル1[[#This Row],[会場]]="","",IF(ISNUMBER(テーブル1[[#This Row],[数量]]),PRODUCT(テーブル1[[#This Row],[単価]],テーブル1[[#This Row],[数量]]),""))</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300696-BB2E-4763-9571-FEE309E3C8BE}" name="テーブル3" displayName="テーブル3" ref="C57:G67" totalsRowShown="0" dataDxfId="92" tableBorderDxfId="91">
  <autoFilter ref="C57:G67" xr:uid="{5F300696-BB2E-4763-9571-FEE309E3C8BE}"/>
  <tableColumns count="5">
    <tableColumn id="5" xr3:uid="{FADDF34F-E84C-490E-97EA-2B425A14AB43}" name="費目" dataDxfId="90" dataCellStyle="標準 3 2"/>
    <tableColumn id="1" xr3:uid="{A8BBDD92-A9C0-43CF-B8ED-A5107BB20C66}" name="内容" dataDxfId="89" dataCellStyle="標準 3 2"/>
    <tableColumn id="2" xr3:uid="{B09F93BC-B6AB-4CF0-8091-00898B39C4B8}" name="単価" dataDxfId="88" dataCellStyle="標準 3 2"/>
    <tableColumn id="3" xr3:uid="{742FC3A7-3BD2-48A6-AE0C-47A9EDE6C9BC}" name="数量" dataDxfId="87" dataCellStyle="標準 3 2"/>
    <tableColumn id="4" xr3:uid="{B14633B6-B537-433A-AAFD-F17085FC0C3E}" name="計（円）" dataDxfId="86" dataCellStyle="桁区切り 3">
      <calculatedColumnFormula>PRODUCT(E58,F58)</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287DB9-2B54-43D9-A58E-C217A0085904}" name="テーブル9" displayName="テーブル9" ref="D74:G78" totalsRowShown="0" dataDxfId="85" tableBorderDxfId="84">
  <autoFilter ref="D74:G78" xr:uid="{32287DB9-2B54-43D9-A58E-C217A0085904}"/>
  <tableColumns count="4">
    <tableColumn id="1" xr3:uid="{2D17E958-1EDC-43DD-A02D-647EF8977BBE}" name="内容" dataDxfId="83" dataCellStyle="標準 3"/>
    <tableColumn id="2" xr3:uid="{8CC06360-1097-4685-BBB9-A5AF027B800C}" name="単価" dataDxfId="82" dataCellStyle="標準 3 2"/>
    <tableColumn id="3" xr3:uid="{B17305B4-E2E4-4383-92FC-0BB4725625EB}" name="数量" dataDxfId="81" dataCellStyle="標準 3 2"/>
    <tableColumn id="4" xr3:uid="{717FB5C1-AD59-4B32-8E60-3C8F0FA39561}" name="計（円）" dataDxfId="80" dataCellStyle="桁区切り 3">
      <calculatedColumnFormula>PRODUCT(E75,F75)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24FA12-E9EF-494A-BA5B-2803921197FE}" name="テーブル10" displayName="テーブル10" ref="C88:I118" totalsRowShown="0" dataDxfId="79" tableBorderDxfId="78">
  <autoFilter ref="C88:I118" xr:uid="{CD24FA12-E9EF-494A-BA5B-2803921197FE}"/>
  <sortState xmlns:xlrd2="http://schemas.microsoft.com/office/spreadsheetml/2017/richdata2" ref="C89:I118">
    <sortCondition ref="C88:C118"/>
  </sortState>
  <tableColumns count="7">
    <tableColumn id="1" xr3:uid="{87ED1244-DF3E-443E-95E7-C62A63D03EF3}" name="細目" dataDxfId="77" dataCellStyle="標準 3"/>
    <tableColumn id="2" xr3:uid="{454E4EE1-0A67-4214-94F0-EE51B95C458D}" name="内容・支払先等" dataDxfId="76" dataCellStyle="標準 3"/>
    <tableColumn id="3" xr3:uid="{CD1F5710-6555-41E3-AD68-8A7EE1065FD1}" name="単価" dataDxfId="75" dataCellStyle="桁区切り 3"/>
    <tableColumn id="4" xr3:uid="{070C243A-01C2-43AE-BA93-A4441E658E3E}" name="数量" dataDxfId="74" dataCellStyle="標準 3"/>
    <tableColumn id="5" xr3:uid="{B69DE1C1-9B5D-4924-953D-1B821651FB39}" name="税込（円）" dataDxfId="73" dataCellStyle="桁区切り 3">
      <calculatedColumnFormula>IF(E89="","",IF(ISNUMBER(E89),PRODUCT(E89,F89,#REF!),""))</calculatedColumnFormula>
    </tableColumn>
    <tableColumn id="6" xr3:uid="{6F03359E-4A71-4B20-83DD-87C565439770}" name="税率" dataDxfId="72" dataCellStyle="パーセント 2"/>
    <tableColumn id="7" xr3:uid="{2715F7C4-845B-4D1E-B713-678B7A3D1D6C}" name="税抜（円）" dataDxfId="71" dataCellStyle="桁区切り 3">
      <calculatedColumnFormula>IF(テーブル10[[#This Row],[税率]]="","",ROUNDUP(テーブル10[[#This Row],[単価]]/(1+テーブル10[[#This Row],[税率]]),0)*テーブル10[[#This Row],[数量]])</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2B55DB-5F8D-43B2-A724-FCBDDDFE8782}" name="テーブル11" displayName="テーブル11" ref="C122:I132" totalsRowShown="0" dataDxfId="70" tableBorderDxfId="69">
  <autoFilter ref="C122:I132" xr:uid="{0D2B55DB-5F8D-43B2-A724-FCBDDDFE8782}"/>
  <tableColumns count="7">
    <tableColumn id="1" xr3:uid="{B96F767B-AA85-4D00-B39B-9C54407AD0F9}" name="細目" dataDxfId="68" dataCellStyle="標準 3"/>
    <tableColumn id="2" xr3:uid="{89928AF7-7E13-489D-83D5-7CD2F9A4F5C1}" name="内容・支払先等" dataDxfId="67" dataCellStyle="標準 3"/>
    <tableColumn id="3" xr3:uid="{5C4A7C31-321C-4E4E-9156-AF487674AD9E}" name="単価" dataDxfId="66" dataCellStyle="桁区切り 3"/>
    <tableColumn id="4" xr3:uid="{34084C38-DDF1-4BFF-A135-B7D97AD5516E}" name="数量" dataDxfId="65" dataCellStyle="標準 3"/>
    <tableColumn id="5" xr3:uid="{61FA5FA9-61FC-470E-B628-3C3A31F72CE9}" name="税込（円）" dataDxfId="64" dataCellStyle="桁区切り 3">
      <calculatedColumnFormula>IF(E123="","",IF(ISNUMBER(E123),PRODUCT(E123,F123,#REF!),""))</calculatedColumnFormula>
    </tableColumn>
    <tableColumn id="6" xr3:uid="{238775A2-D8E1-4EFE-9F44-6962CADDA4B3}" name="税率" dataDxfId="63" dataCellStyle="パーセント 2"/>
    <tableColumn id="7" xr3:uid="{CAB1C30B-345E-4FD9-A08E-8BBF427C9082}" name="税抜（円）" dataDxfId="62" dataCellStyle="桁区切り 3">
      <calculatedColumnFormula>IF(テーブル11[[#This Row],[税率]]="","",ROUNDUP(テーブル11[[#This Row],[単価]]/(1+テーブル11[[#This Row],[税率]]),0)*テーブル11[[#This Row],[数量]])</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F6BBA56-5947-4D83-B30F-F5B04BFB69BF}" name="テーブル12" displayName="テーブル12" ref="C136:I146" totalsRowShown="0" dataDxfId="61" tableBorderDxfId="60">
  <autoFilter ref="C136:I146" xr:uid="{BF6BBA56-5947-4D83-B30F-F5B04BFB69BF}"/>
  <tableColumns count="7">
    <tableColumn id="1" xr3:uid="{BA70EC1B-E2D0-4AE9-81A2-FC3DBD36995F}" name="細目" dataDxfId="59" dataCellStyle="標準 3"/>
    <tableColumn id="2" xr3:uid="{AA63F8B9-0037-48FD-8F1C-B1189BE2BCF0}" name="内容・支払先等" dataDxfId="58" dataCellStyle="標準 3"/>
    <tableColumn id="3" xr3:uid="{F71F3697-EAC7-49EE-B724-523B7C7EAF19}" name="単価" dataDxfId="57" dataCellStyle="桁区切り 3"/>
    <tableColumn id="4" xr3:uid="{C2E9932F-4B85-4AE9-94B1-7B70DA997606}" name="数量" dataDxfId="56" dataCellStyle="標準 3"/>
    <tableColumn id="5" xr3:uid="{28717713-21E8-4898-9599-BFD0F412B281}" name="税込（円）" dataDxfId="55" dataCellStyle="桁区切り 3">
      <calculatedColumnFormula>IF(E137="","",IF(ISNUMBER(E137),PRODUCT(E137,F137,#REF!),""))</calculatedColumnFormula>
    </tableColumn>
    <tableColumn id="6" xr3:uid="{7B480CEF-98D5-43AF-B522-1F73BEA7DC90}" name="税率" dataDxfId="54" dataCellStyle="パーセント 2"/>
    <tableColumn id="7" xr3:uid="{F5C5CAFF-0876-404F-96A5-1C7E0822067A}" name="税抜（円）" dataDxfId="53" dataCellStyle="桁区切り 3">
      <calculatedColumnFormula>IF(テーブル12[[#This Row],[税率]]="","",ROUNDUP(テーブル12[[#This Row],[単価]]/(1+テーブル12[[#This Row],[税率]]),0)*テーブル12[[#This Row],[数量]])</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1EB83A-51AF-4287-BD1A-3CF0B60EFF0D}" name="テーブル13" displayName="テーブル13" ref="C151:I165" totalsRowShown="0" dataDxfId="52" tableBorderDxfId="51">
  <autoFilter ref="C151:I165" xr:uid="{A21EB83A-51AF-4287-BD1A-3CF0B60EFF0D}"/>
  <tableColumns count="7">
    <tableColumn id="1" xr3:uid="{DE1287F9-FDCB-49D2-BEEE-B522F83AA40C}" name="細目" dataDxfId="50" dataCellStyle="標準 3"/>
    <tableColumn id="2" xr3:uid="{E9F8BD9B-F788-4D06-804D-E6398B768F2F}" name="内容・支払先等" dataDxfId="49" dataCellStyle="標準 3"/>
    <tableColumn id="3" xr3:uid="{B16FEC33-CADA-496D-A3F3-8B8CF0505B98}" name="単価" dataDxfId="48" dataCellStyle="桁区切り 3"/>
    <tableColumn id="4" xr3:uid="{758F6B51-BEEE-4119-8C09-5CBD85B88C64}" name="数量" dataDxfId="47" dataCellStyle="標準 3"/>
    <tableColumn id="5" xr3:uid="{58B5C99C-52F8-44DA-B5A0-BBE02C4A2DD3}" name="税込（円）" dataDxfId="46" dataCellStyle="桁区切り 3">
      <calculatedColumnFormula>IF(テーブル13[[#This Row],[数量]]="","",IF(ISNUMBER(テーブル13[[#This Row],[数量]]),PRODUCT(テーブル13[[#This Row],[単価]],テーブル13[[#This Row],[数量]]),""))</calculatedColumnFormula>
    </tableColumn>
    <tableColumn id="6" xr3:uid="{D38863A0-B625-4E5E-9635-00BF719C61B0}" name="税率" dataDxfId="45" dataCellStyle="パーセント 2"/>
    <tableColumn id="7" xr3:uid="{94E466FD-F0AF-45B6-B98D-08A31BE6692E}" name="税抜（円）" dataDxfId="44" dataCellStyle="桁区切り 3">
      <calculatedColumnFormula>IF(テーブル13[[#This Row],[税率]]="","",ROUNDUP(テーブル13[[#This Row],[単価]]/(1+テーブル13[[#This Row],[税率]]),0)*テーブル13[[#This Row],[数量]])</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4B27FB-277B-47C6-AD7E-8038BF7514B5}" name="テーブル14" displayName="テーブル14" ref="D170:G177" totalsRowShown="0" dataDxfId="43" tableBorderDxfId="42">
  <autoFilter ref="D170:G177" xr:uid="{204B27FB-277B-47C6-AD7E-8038BF7514B5}"/>
  <tableColumns count="4">
    <tableColumn id="1" xr3:uid="{711FDD5F-F4D2-4B91-B092-ED32BDFEE5C3}" name="内容・支払先等" dataDxfId="41" dataCellStyle="標準 3"/>
    <tableColumn id="2" xr3:uid="{5A90D660-A8B0-4A5B-A824-71576F430CCE}" name="単価" dataDxfId="40" dataCellStyle="桁区切り 3"/>
    <tableColumn id="3" xr3:uid="{621A8D22-CBD9-441E-95C5-F114BFA21F90}" name="数量" dataDxfId="39" dataCellStyle="標準 3"/>
    <tableColumn id="4" xr3:uid="{723088AA-0812-4897-939E-899A819B88EE}" name="税込（円）" dataDxfId="38" dataCellStyle="桁区切り 3">
      <calculatedColumnFormula>IF(ISNUMBER(F171),PRODUCT(F171,#REF!),"")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showGridLines="0" tabSelected="1" view="pageBreakPreview" zoomScaleNormal="100" zoomScaleSheetLayoutView="100" zoomScalePageLayoutView="85" workbookViewId="0"/>
  </sheetViews>
  <sheetFormatPr defaultColWidth="9" defaultRowHeight="25.35" customHeight="1"/>
  <cols>
    <col min="1" max="1" width="1.625" style="4" customWidth="1"/>
    <col min="2" max="2" width="22.25" style="10" customWidth="1"/>
    <col min="3" max="4" width="26.625" style="4" customWidth="1"/>
    <col min="5" max="5" width="14.75" style="4" customWidth="1"/>
    <col min="6" max="6" width="14.875" style="4" customWidth="1"/>
    <col min="7" max="7" width="26.25" style="4" customWidth="1"/>
    <col min="8" max="8" width="1.375" style="4" customWidth="1"/>
    <col min="9" max="9" width="73.5" style="228" customWidth="1"/>
    <col min="10" max="16384" width="9" style="4"/>
  </cols>
  <sheetData>
    <row r="1" spans="1:9" ht="20.100000000000001" customHeight="1">
      <c r="A1" s="3"/>
      <c r="B1" s="390" t="s">
        <v>1</v>
      </c>
      <c r="C1" s="391"/>
      <c r="D1" s="3"/>
      <c r="E1" s="3"/>
      <c r="F1" s="73" t="s">
        <v>0</v>
      </c>
      <c r="G1" s="72"/>
    </row>
    <row r="2" spans="1:9" ht="14.25" customHeight="1">
      <c r="A2" s="3"/>
      <c r="B2" s="5"/>
      <c r="C2" s="3"/>
      <c r="D2" s="3"/>
      <c r="E2" s="3"/>
      <c r="F2" s="3"/>
      <c r="G2" s="3"/>
    </row>
    <row r="3" spans="1:9" ht="20.25" customHeight="1">
      <c r="A3" s="392" t="s">
        <v>102</v>
      </c>
      <c r="B3" s="392"/>
      <c r="C3" s="392"/>
      <c r="D3" s="392"/>
      <c r="E3" s="392"/>
      <c r="F3" s="392"/>
      <c r="G3" s="392"/>
    </row>
    <row r="4" spans="1:9" ht="17.25" customHeight="1">
      <c r="A4" s="7"/>
      <c r="B4" s="7"/>
      <c r="C4" s="7"/>
      <c r="D4" s="7"/>
      <c r="E4" s="7"/>
      <c r="F4" s="7"/>
      <c r="G4" s="7"/>
    </row>
    <row r="5" spans="1:9" ht="15" customHeight="1">
      <c r="A5" s="3"/>
      <c r="B5" s="393" t="s">
        <v>94</v>
      </c>
      <c r="C5" s="394"/>
      <c r="D5" s="394"/>
      <c r="E5" s="3"/>
      <c r="F5" s="3"/>
      <c r="G5" s="3"/>
    </row>
    <row r="6" spans="1:9" ht="3.6" customHeight="1">
      <c r="A6" s="3"/>
      <c r="B6" s="404"/>
      <c r="C6" s="405"/>
      <c r="D6" s="8"/>
      <c r="E6" s="3"/>
      <c r="F6" s="3"/>
      <c r="G6" s="3"/>
    </row>
    <row r="7" spans="1:9" ht="1.5" customHeight="1">
      <c r="A7" s="3"/>
      <c r="B7" s="5"/>
      <c r="C7" s="3"/>
      <c r="D7" s="3"/>
      <c r="E7" s="3"/>
      <c r="F7" s="3"/>
      <c r="G7" s="3"/>
    </row>
    <row r="8" spans="1:9" ht="28.5" customHeight="1">
      <c r="A8" s="3"/>
      <c r="B8" s="5"/>
      <c r="C8" s="3"/>
      <c r="D8" s="70" t="s">
        <v>2</v>
      </c>
      <c r="E8" s="413"/>
      <c r="F8" s="413"/>
      <c r="G8" s="413"/>
    </row>
    <row r="9" spans="1:9" ht="20.100000000000001" customHeight="1">
      <c r="A9" s="3"/>
      <c r="B9" s="5"/>
      <c r="C9" s="3"/>
      <c r="D9" s="71" t="s">
        <v>33</v>
      </c>
      <c r="E9" s="417"/>
      <c r="F9" s="417"/>
      <c r="G9" s="417"/>
    </row>
    <row r="10" spans="1:9" ht="25.35" customHeight="1">
      <c r="A10" s="3"/>
      <c r="B10" s="5"/>
      <c r="C10" s="3"/>
      <c r="D10" s="70" t="s">
        <v>3</v>
      </c>
      <c r="E10" s="414"/>
      <c r="F10" s="414"/>
      <c r="G10" s="414"/>
    </row>
    <row r="11" spans="1:9" ht="25.35" customHeight="1">
      <c r="A11" s="3"/>
      <c r="B11" s="5"/>
      <c r="C11" s="3"/>
      <c r="D11" s="70" t="s">
        <v>36</v>
      </c>
      <c r="E11" s="416"/>
      <c r="F11" s="416"/>
      <c r="G11" s="416"/>
    </row>
    <row r="12" spans="1:9" ht="25.35" customHeight="1">
      <c r="A12" s="3"/>
      <c r="B12" s="5"/>
      <c r="C12" s="3"/>
      <c r="D12" s="70" t="s">
        <v>30</v>
      </c>
      <c r="E12" s="415"/>
      <c r="F12" s="415"/>
      <c r="G12" s="415"/>
    </row>
    <row r="13" spans="1:9" ht="25.35" customHeight="1">
      <c r="A13" s="3"/>
      <c r="B13" s="5"/>
      <c r="C13" s="3"/>
      <c r="D13" s="70" t="s">
        <v>31</v>
      </c>
      <c r="E13" s="415"/>
      <c r="F13" s="415"/>
      <c r="G13" s="415"/>
      <c r="I13" s="229" t="s">
        <v>217</v>
      </c>
    </row>
    <row r="14" spans="1:9" ht="8.4499999999999993" customHeight="1">
      <c r="A14" s="3"/>
      <c r="B14" s="5"/>
      <c r="C14" s="3"/>
      <c r="D14" s="3"/>
      <c r="E14" s="9"/>
      <c r="F14" s="9"/>
      <c r="G14" s="6"/>
    </row>
    <row r="15" spans="1:9" ht="36" customHeight="1">
      <c r="A15" s="3"/>
      <c r="B15" s="418" t="s">
        <v>73</v>
      </c>
      <c r="C15" s="419"/>
      <c r="D15" s="419"/>
      <c r="E15" s="419"/>
      <c r="F15" s="419"/>
      <c r="G15" s="419"/>
    </row>
    <row r="16" spans="1:9" ht="54.6" customHeight="1">
      <c r="A16" s="3"/>
      <c r="B16" s="180" t="s">
        <v>8</v>
      </c>
      <c r="C16" s="406"/>
      <c r="D16" s="406"/>
      <c r="E16" s="406"/>
      <c r="F16" s="406"/>
      <c r="G16" s="406"/>
      <c r="I16" s="229" t="s">
        <v>207</v>
      </c>
    </row>
    <row r="17" spans="1:9" ht="20.45" customHeight="1">
      <c r="A17" s="3"/>
      <c r="B17" s="407" t="s">
        <v>193</v>
      </c>
      <c r="C17" s="409" t="s">
        <v>105</v>
      </c>
      <c r="D17" s="409"/>
      <c r="E17" s="411" t="s">
        <v>115</v>
      </c>
      <c r="F17" s="411"/>
      <c r="G17" s="411"/>
    </row>
    <row r="18" spans="1:9" ht="39" customHeight="1">
      <c r="A18" s="3"/>
      <c r="B18" s="408"/>
      <c r="C18" s="410"/>
      <c r="D18" s="410"/>
      <c r="E18" s="412"/>
      <c r="F18" s="412"/>
      <c r="G18" s="412"/>
      <c r="I18" s="229" t="s">
        <v>248</v>
      </c>
    </row>
    <row r="19" spans="1:9" ht="31.15" customHeight="1">
      <c r="A19" s="3"/>
      <c r="B19" s="215" t="s">
        <v>238</v>
      </c>
      <c r="C19" s="488">
        <f>収支予算書!G70</f>
        <v>0</v>
      </c>
      <c r="D19" s="488"/>
      <c r="E19" s="180" t="s">
        <v>178</v>
      </c>
      <c r="F19" s="489"/>
      <c r="G19" s="489"/>
      <c r="I19" s="486" t="s">
        <v>246</v>
      </c>
    </row>
    <row r="20" spans="1:9" ht="31.15" customHeight="1">
      <c r="A20" s="3"/>
      <c r="B20" s="215" t="s">
        <v>239</v>
      </c>
      <c r="C20" s="488">
        <f>収支予算書!I85</f>
        <v>0</v>
      </c>
      <c r="D20" s="488"/>
      <c r="E20" s="180" t="s">
        <v>240</v>
      </c>
      <c r="F20" s="488">
        <f>収支予算書!G19</f>
        <v>0</v>
      </c>
      <c r="G20" s="488"/>
      <c r="I20" s="486"/>
    </row>
    <row r="21" spans="1:9" ht="15.6" customHeight="1">
      <c r="A21" s="3"/>
      <c r="B21" s="420" t="s">
        <v>32</v>
      </c>
      <c r="C21" s="218" t="s">
        <v>87</v>
      </c>
      <c r="D21" s="219" t="s">
        <v>88</v>
      </c>
      <c r="E21" s="214" t="s">
        <v>90</v>
      </c>
      <c r="F21" s="220" t="s">
        <v>89</v>
      </c>
      <c r="G21" s="214" t="s">
        <v>206</v>
      </c>
    </row>
    <row r="22" spans="1:9" ht="31.5" customHeight="1">
      <c r="A22" s="3"/>
      <c r="B22" s="421"/>
      <c r="C22" s="122" t="str">
        <f>C23</f>
        <v/>
      </c>
      <c r="D22" s="123" t="str">
        <f>IF(D23="","",IF(D24="",D23,D24))</f>
        <v/>
      </c>
      <c r="E22" s="120"/>
      <c r="F22" s="226">
        <f>IF(収支予算書!I6="",収支予算書!G8,収支予算書!G13)</f>
        <v>0</v>
      </c>
      <c r="G22" s="119">
        <f>IF(収支予算書!I6="",収支予算書!D11,収支予算書!D16)</f>
        <v>0</v>
      </c>
      <c r="I22" s="486" t="s">
        <v>241</v>
      </c>
    </row>
    <row r="23" spans="1:9" ht="31.5" customHeight="1">
      <c r="A23" s="3"/>
      <c r="B23" s="222" t="s">
        <v>103</v>
      </c>
      <c r="C23" s="100" t="str">
        <f>IF(C26="","",
IF(収支予算書!I6="",IF(収支予算書!D6="","",収支予算書!D6),
IF('別紙　入場者数合計'!C10="","",
_xlfn.AGGREGATE(5,7,'別紙　入場者数合計'!C10,'別紙　入場者数合計'!H10,'別紙　入場者数合計'!C18,'別紙　入場者数合計'!H18,'別紙　入場者数合計'!C26,'別紙　入場者数合計'!H26))))</f>
        <v/>
      </c>
      <c r="D23" s="121" t="str">
        <f>IF(C26="","",
IF(収支予算書!I6="",IF(収支予算書!G6="","",収支予算書!G6),
IF('別紙　入場者数合計'!E10="","",
_xlfn.AGGREGATE(4,7,'別紙　入場者数合計'!E10,'別紙　入場者数合計'!J10,'別紙　入場者数合計'!E18,'別紙　入場者数合計'!J18,'別紙　入場者数合計'!E26,'別紙　入場者数合計'!J26))))</f>
        <v/>
      </c>
      <c r="E23" s="456"/>
      <c r="F23" s="457"/>
      <c r="G23" s="458"/>
      <c r="I23" s="487"/>
    </row>
    <row r="24" spans="1:9" ht="31.5" customHeight="1">
      <c r="A24" s="3"/>
      <c r="B24" s="221" t="s">
        <v>51</v>
      </c>
      <c r="C24" s="125"/>
      <c r="D24" s="126"/>
      <c r="E24" s="459"/>
      <c r="F24" s="460"/>
      <c r="G24" s="461"/>
      <c r="I24" s="487"/>
    </row>
    <row r="25" spans="1:9" ht="33.6" customHeight="1">
      <c r="A25" s="3"/>
      <c r="B25" s="422" t="s">
        <v>6</v>
      </c>
      <c r="C25" s="424" t="s">
        <v>93</v>
      </c>
      <c r="D25" s="425"/>
      <c r="E25" s="425"/>
      <c r="F25" s="425"/>
      <c r="G25" s="426"/>
    </row>
    <row r="26" spans="1:9" ht="35.25" customHeight="1">
      <c r="A26" s="3"/>
      <c r="B26" s="423"/>
      <c r="C26" s="401"/>
      <c r="D26" s="402"/>
      <c r="E26" s="402"/>
      <c r="F26" s="402"/>
      <c r="G26" s="403"/>
      <c r="I26" s="230"/>
    </row>
    <row r="27" spans="1:9" ht="33" customHeight="1">
      <c r="A27" s="3"/>
      <c r="B27" s="223" t="s">
        <v>7</v>
      </c>
      <c r="C27" s="398"/>
      <c r="D27" s="399"/>
      <c r="E27" s="399"/>
      <c r="F27" s="399"/>
      <c r="G27" s="400"/>
      <c r="I27" s="232" t="s">
        <v>216</v>
      </c>
    </row>
    <row r="28" spans="1:9" ht="20.100000000000001" customHeight="1">
      <c r="A28" s="3"/>
      <c r="B28" s="483" t="s">
        <v>9</v>
      </c>
      <c r="C28" s="395" t="s">
        <v>213</v>
      </c>
      <c r="D28" s="396"/>
      <c r="E28" s="396"/>
      <c r="F28" s="396"/>
      <c r="G28" s="397"/>
      <c r="I28" s="229" t="s">
        <v>251</v>
      </c>
    </row>
    <row r="29" spans="1:9" ht="15" customHeight="1">
      <c r="A29" s="3"/>
      <c r="B29" s="484"/>
      <c r="C29" s="468"/>
      <c r="D29" s="469"/>
      <c r="E29" s="469"/>
      <c r="F29" s="469"/>
      <c r="G29" s="470"/>
      <c r="I29" s="229">
        <v>1</v>
      </c>
    </row>
    <row r="30" spans="1:9" ht="15" customHeight="1">
      <c r="B30" s="484"/>
      <c r="C30" s="462"/>
      <c r="D30" s="463"/>
      <c r="E30" s="463"/>
      <c r="F30" s="463"/>
      <c r="G30" s="464"/>
      <c r="I30" s="229">
        <v>2</v>
      </c>
    </row>
    <row r="31" spans="1:9" ht="15" customHeight="1">
      <c r="B31" s="484"/>
      <c r="C31" s="462"/>
      <c r="D31" s="463"/>
      <c r="E31" s="463"/>
      <c r="F31" s="463"/>
      <c r="G31" s="464"/>
      <c r="I31" s="229">
        <v>3</v>
      </c>
    </row>
    <row r="32" spans="1:9" ht="15" customHeight="1">
      <c r="B32" s="484"/>
      <c r="C32" s="462"/>
      <c r="D32" s="463"/>
      <c r="E32" s="463"/>
      <c r="F32" s="463"/>
      <c r="G32" s="464"/>
      <c r="I32" s="229">
        <v>4</v>
      </c>
    </row>
    <row r="33" spans="1:9" ht="15" customHeight="1">
      <c r="B33" s="484"/>
      <c r="C33" s="480"/>
      <c r="D33" s="481"/>
      <c r="E33" s="481"/>
      <c r="F33" s="481"/>
      <c r="G33" s="482"/>
      <c r="I33" s="229"/>
    </row>
    <row r="34" spans="1:9" ht="20.100000000000001" customHeight="1">
      <c r="A34" s="3"/>
      <c r="B34" s="484"/>
      <c r="C34" s="431" t="s">
        <v>212</v>
      </c>
      <c r="D34" s="432"/>
      <c r="E34" s="432"/>
      <c r="F34" s="432"/>
      <c r="G34" s="433"/>
      <c r="I34" s="229" t="s">
        <v>251</v>
      </c>
    </row>
    <row r="35" spans="1:9" ht="15" customHeight="1">
      <c r="A35" s="3"/>
      <c r="B35" s="484"/>
      <c r="C35" s="468"/>
      <c r="D35" s="469"/>
      <c r="E35" s="469"/>
      <c r="F35" s="469"/>
      <c r="G35" s="470"/>
      <c r="I35" s="229">
        <v>1</v>
      </c>
    </row>
    <row r="36" spans="1:9" ht="15" customHeight="1">
      <c r="B36" s="484"/>
      <c r="C36" s="462"/>
      <c r="D36" s="463"/>
      <c r="E36" s="463"/>
      <c r="F36" s="463"/>
      <c r="G36" s="464"/>
      <c r="I36" s="229">
        <v>2</v>
      </c>
    </row>
    <row r="37" spans="1:9" ht="15" customHeight="1">
      <c r="B37" s="484"/>
      <c r="C37" s="462"/>
      <c r="D37" s="463"/>
      <c r="E37" s="463"/>
      <c r="F37" s="463"/>
      <c r="G37" s="464"/>
      <c r="I37" s="229">
        <v>3</v>
      </c>
    </row>
    <row r="38" spans="1:9" ht="15" customHeight="1">
      <c r="B38" s="484"/>
      <c r="C38" s="462"/>
      <c r="D38" s="463"/>
      <c r="E38" s="463"/>
      <c r="F38" s="463"/>
      <c r="G38" s="464"/>
      <c r="I38" s="229">
        <v>4</v>
      </c>
    </row>
    <row r="39" spans="1:9" ht="15" customHeight="1">
      <c r="B39" s="484"/>
      <c r="C39" s="480"/>
      <c r="D39" s="481"/>
      <c r="E39" s="481"/>
      <c r="F39" s="481"/>
      <c r="G39" s="482"/>
      <c r="I39" s="229"/>
    </row>
    <row r="40" spans="1:9" ht="20.100000000000001" customHeight="1">
      <c r="A40" s="3"/>
      <c r="B40" s="484"/>
      <c r="C40" s="431" t="s">
        <v>211</v>
      </c>
      <c r="D40" s="432"/>
      <c r="E40" s="432"/>
      <c r="F40" s="432"/>
      <c r="G40" s="433"/>
      <c r="I40" s="229" t="s">
        <v>251</v>
      </c>
    </row>
    <row r="41" spans="1:9" ht="15" customHeight="1">
      <c r="A41" s="3"/>
      <c r="B41" s="484"/>
      <c r="C41" s="468"/>
      <c r="D41" s="469"/>
      <c r="E41" s="469"/>
      <c r="F41" s="469"/>
      <c r="G41" s="470"/>
      <c r="I41" s="229">
        <v>1</v>
      </c>
    </row>
    <row r="42" spans="1:9" ht="15" customHeight="1">
      <c r="B42" s="484"/>
      <c r="C42" s="462"/>
      <c r="D42" s="463"/>
      <c r="E42" s="463"/>
      <c r="F42" s="463"/>
      <c r="G42" s="464"/>
      <c r="I42" s="229">
        <v>2</v>
      </c>
    </row>
    <row r="43" spans="1:9" ht="15" customHeight="1">
      <c r="B43" s="484"/>
      <c r="C43" s="462"/>
      <c r="D43" s="463"/>
      <c r="E43" s="463"/>
      <c r="F43" s="463"/>
      <c r="G43" s="464"/>
      <c r="I43" s="229">
        <v>3</v>
      </c>
    </row>
    <row r="44" spans="1:9" ht="15" customHeight="1">
      <c r="B44" s="484"/>
      <c r="C44" s="462"/>
      <c r="D44" s="463"/>
      <c r="E44" s="463"/>
      <c r="F44" s="463"/>
      <c r="G44" s="464"/>
      <c r="I44" s="229">
        <v>4</v>
      </c>
    </row>
    <row r="45" spans="1:9" ht="15" customHeight="1">
      <c r="B45" s="485"/>
      <c r="C45" s="480"/>
      <c r="D45" s="481"/>
      <c r="E45" s="481"/>
      <c r="F45" s="481"/>
      <c r="G45" s="482"/>
      <c r="I45" s="229"/>
    </row>
    <row r="46" spans="1:9" ht="18.75" customHeight="1">
      <c r="A46" s="3"/>
      <c r="B46" s="427" t="s">
        <v>35</v>
      </c>
      <c r="C46" s="145" t="s">
        <v>4</v>
      </c>
      <c r="D46" s="445" t="s">
        <v>91</v>
      </c>
      <c r="E46" s="445"/>
      <c r="F46" s="445" t="s">
        <v>92</v>
      </c>
      <c r="G46" s="446"/>
    </row>
    <row r="47" spans="1:9" ht="18.75" customHeight="1">
      <c r="A47" s="3"/>
      <c r="B47" s="428"/>
      <c r="C47" s="69"/>
      <c r="D47" s="402"/>
      <c r="E47" s="402"/>
      <c r="F47" s="402"/>
      <c r="G47" s="403"/>
    </row>
    <row r="48" spans="1:9" ht="18.75" customHeight="1">
      <c r="A48" s="3"/>
      <c r="B48" s="428"/>
      <c r="C48" s="69"/>
      <c r="D48" s="402"/>
      <c r="E48" s="402"/>
      <c r="F48" s="402"/>
      <c r="G48" s="403"/>
    </row>
    <row r="49" spans="1:9" ht="18.75" customHeight="1">
      <c r="A49" s="3"/>
      <c r="B49" s="428"/>
      <c r="C49" s="69"/>
      <c r="D49" s="402"/>
      <c r="E49" s="402"/>
      <c r="F49" s="402"/>
      <c r="G49" s="403"/>
    </row>
    <row r="50" spans="1:9" ht="18.75" customHeight="1">
      <c r="A50" s="3"/>
      <c r="B50" s="428"/>
      <c r="C50" s="69"/>
      <c r="D50" s="402"/>
      <c r="E50" s="402"/>
      <c r="F50" s="402"/>
      <c r="G50" s="403"/>
    </row>
    <row r="51" spans="1:9" ht="18.75" customHeight="1">
      <c r="A51" s="3"/>
      <c r="B51" s="429"/>
      <c r="C51" s="124"/>
      <c r="D51" s="430"/>
      <c r="E51" s="430"/>
      <c r="F51" s="430"/>
      <c r="G51" s="436"/>
    </row>
    <row r="52" spans="1:9" ht="6" customHeight="1">
      <c r="A52" s="3"/>
      <c r="B52" s="216"/>
      <c r="C52" s="144"/>
      <c r="D52" s="144"/>
      <c r="E52" s="144"/>
      <c r="F52" s="144"/>
      <c r="G52" s="144"/>
    </row>
    <row r="53" spans="1:9" ht="6" customHeight="1">
      <c r="A53" s="3"/>
      <c r="B53" s="216"/>
      <c r="C53" s="144"/>
      <c r="D53" s="144"/>
      <c r="E53" s="144"/>
      <c r="F53" s="144"/>
      <c r="G53" s="144"/>
    </row>
    <row r="54" spans="1:9" ht="38.450000000000003" customHeight="1">
      <c r="A54" s="3"/>
      <c r="B54" s="427" t="s">
        <v>118</v>
      </c>
      <c r="C54" s="225" t="s">
        <v>120</v>
      </c>
      <c r="D54" s="440"/>
      <c r="E54" s="440"/>
      <c r="F54" s="440"/>
      <c r="G54" s="441"/>
    </row>
    <row r="55" spans="1:9" ht="19.350000000000001" customHeight="1">
      <c r="A55" s="3"/>
      <c r="B55" s="428"/>
      <c r="C55" s="437" t="s">
        <v>208</v>
      </c>
      <c r="D55" s="438"/>
      <c r="E55" s="438"/>
      <c r="F55" s="438"/>
      <c r="G55" s="439"/>
      <c r="I55" s="229" t="s">
        <v>252</v>
      </c>
    </row>
    <row r="56" spans="1:9" ht="15" customHeight="1">
      <c r="A56" s="3"/>
      <c r="B56" s="428"/>
      <c r="C56" s="462"/>
      <c r="D56" s="463"/>
      <c r="E56" s="463"/>
      <c r="F56" s="463"/>
      <c r="G56" s="464"/>
      <c r="I56" s="229">
        <v>1</v>
      </c>
    </row>
    <row r="57" spans="1:9" ht="15" customHeight="1">
      <c r="B57" s="428"/>
      <c r="C57" s="462"/>
      <c r="D57" s="463"/>
      <c r="E57" s="463"/>
      <c r="F57" s="463"/>
      <c r="G57" s="464"/>
      <c r="I57" s="229">
        <v>2</v>
      </c>
    </row>
    <row r="58" spans="1:9" ht="15" customHeight="1">
      <c r="B58" s="428"/>
      <c r="C58" s="462"/>
      <c r="D58" s="463"/>
      <c r="E58" s="463"/>
      <c r="F58" s="463"/>
      <c r="G58" s="464"/>
      <c r="I58" s="229">
        <v>3</v>
      </c>
    </row>
    <row r="59" spans="1:9" ht="15" customHeight="1">
      <c r="B59" s="428"/>
      <c r="C59" s="462"/>
      <c r="D59" s="463"/>
      <c r="E59" s="463"/>
      <c r="F59" s="463"/>
      <c r="G59" s="464"/>
      <c r="I59" s="229">
        <v>4</v>
      </c>
    </row>
    <row r="60" spans="1:9" ht="15" customHeight="1">
      <c r="B60" s="428"/>
      <c r="C60" s="462"/>
      <c r="D60" s="463"/>
      <c r="E60" s="463"/>
      <c r="F60" s="463"/>
      <c r="G60" s="464"/>
      <c r="I60" s="229">
        <v>5</v>
      </c>
    </row>
    <row r="61" spans="1:9" ht="15" customHeight="1">
      <c r="B61" s="428"/>
      <c r="C61" s="462"/>
      <c r="D61" s="463"/>
      <c r="E61" s="463"/>
      <c r="F61" s="463"/>
      <c r="G61" s="464"/>
      <c r="I61" s="229">
        <v>6</v>
      </c>
    </row>
    <row r="62" spans="1:9" ht="15" customHeight="1">
      <c r="B62" s="429"/>
      <c r="C62" s="465"/>
      <c r="D62" s="466"/>
      <c r="E62" s="466"/>
      <c r="F62" s="466"/>
      <c r="G62" s="467"/>
      <c r="I62" s="229"/>
    </row>
    <row r="63" spans="1:9" ht="19.350000000000001" customHeight="1">
      <c r="A63" s="3"/>
      <c r="B63" s="427" t="s">
        <v>104</v>
      </c>
      <c r="C63" s="431" t="s">
        <v>209</v>
      </c>
      <c r="D63" s="432"/>
      <c r="E63" s="432"/>
      <c r="F63" s="432"/>
      <c r="G63" s="433"/>
      <c r="I63" s="229" t="s">
        <v>252</v>
      </c>
    </row>
    <row r="64" spans="1:9" ht="15" customHeight="1">
      <c r="A64" s="3"/>
      <c r="B64" s="428"/>
      <c r="C64" s="468"/>
      <c r="D64" s="469"/>
      <c r="E64" s="469"/>
      <c r="F64" s="469"/>
      <c r="G64" s="470"/>
      <c r="I64" s="229">
        <v>1</v>
      </c>
    </row>
    <row r="65" spans="1:9" ht="15" customHeight="1">
      <c r="B65" s="428"/>
      <c r="C65" s="462"/>
      <c r="D65" s="463"/>
      <c r="E65" s="463"/>
      <c r="F65" s="463"/>
      <c r="G65" s="464"/>
      <c r="I65" s="229">
        <v>2</v>
      </c>
    </row>
    <row r="66" spans="1:9" ht="15" customHeight="1">
      <c r="B66" s="428"/>
      <c r="C66" s="462"/>
      <c r="D66" s="463"/>
      <c r="E66" s="463"/>
      <c r="F66" s="463"/>
      <c r="G66" s="464"/>
      <c r="I66" s="229">
        <v>3</v>
      </c>
    </row>
    <row r="67" spans="1:9" ht="15" customHeight="1">
      <c r="B67" s="428"/>
      <c r="C67" s="462"/>
      <c r="D67" s="463"/>
      <c r="E67" s="463"/>
      <c r="F67" s="463"/>
      <c r="G67" s="464"/>
      <c r="I67" s="229">
        <v>4</v>
      </c>
    </row>
    <row r="68" spans="1:9" ht="15" customHeight="1">
      <c r="B68" s="428"/>
      <c r="C68" s="462"/>
      <c r="D68" s="463"/>
      <c r="E68" s="463"/>
      <c r="F68" s="463"/>
      <c r="G68" s="464"/>
      <c r="I68" s="229">
        <v>5</v>
      </c>
    </row>
    <row r="69" spans="1:9" ht="15" customHeight="1">
      <c r="B69" s="428"/>
      <c r="C69" s="462"/>
      <c r="D69" s="463"/>
      <c r="E69" s="463"/>
      <c r="F69" s="463"/>
      <c r="G69" s="464"/>
      <c r="I69" s="229">
        <v>6</v>
      </c>
    </row>
    <row r="70" spans="1:9" ht="15" customHeight="1">
      <c r="B70" s="429"/>
      <c r="C70" s="465"/>
      <c r="D70" s="466"/>
      <c r="E70" s="466"/>
      <c r="F70" s="466"/>
      <c r="G70" s="467"/>
      <c r="I70" s="229"/>
    </row>
    <row r="71" spans="1:9" ht="19.350000000000001" customHeight="1">
      <c r="A71" s="3"/>
      <c r="B71" s="427" t="s">
        <v>116</v>
      </c>
      <c r="C71" s="442" t="s">
        <v>210</v>
      </c>
      <c r="D71" s="443"/>
      <c r="E71" s="443"/>
      <c r="F71" s="443"/>
      <c r="G71" s="444"/>
      <c r="I71" s="229" t="s">
        <v>252</v>
      </c>
    </row>
    <row r="72" spans="1:9" ht="15" customHeight="1">
      <c r="A72" s="3"/>
      <c r="B72" s="428"/>
      <c r="C72" s="476"/>
      <c r="D72" s="476"/>
      <c r="E72" s="476"/>
      <c r="F72" s="476"/>
      <c r="G72" s="477"/>
      <c r="I72" s="229">
        <v>1</v>
      </c>
    </row>
    <row r="73" spans="1:9" ht="15" customHeight="1">
      <c r="B73" s="428"/>
      <c r="C73" s="476"/>
      <c r="D73" s="476"/>
      <c r="E73" s="476"/>
      <c r="F73" s="476"/>
      <c r="G73" s="477"/>
      <c r="I73" s="229">
        <v>2</v>
      </c>
    </row>
    <row r="74" spans="1:9" ht="15" customHeight="1">
      <c r="B74" s="428"/>
      <c r="C74" s="476"/>
      <c r="D74" s="476"/>
      <c r="E74" s="476"/>
      <c r="F74" s="476"/>
      <c r="G74" s="477"/>
      <c r="I74" s="229">
        <v>3</v>
      </c>
    </row>
    <row r="75" spans="1:9" ht="15" customHeight="1">
      <c r="B75" s="428"/>
      <c r="C75" s="476"/>
      <c r="D75" s="476"/>
      <c r="E75" s="476"/>
      <c r="F75" s="476"/>
      <c r="G75" s="477"/>
      <c r="I75" s="229">
        <v>4</v>
      </c>
    </row>
    <row r="76" spans="1:9" ht="15" customHeight="1">
      <c r="B76" s="428"/>
      <c r="C76" s="476"/>
      <c r="D76" s="476"/>
      <c r="E76" s="476"/>
      <c r="F76" s="476"/>
      <c r="G76" s="477"/>
      <c r="I76" s="229">
        <v>5</v>
      </c>
    </row>
    <row r="77" spans="1:9" ht="15" customHeight="1">
      <c r="B77" s="428"/>
      <c r="C77" s="476"/>
      <c r="D77" s="476"/>
      <c r="E77" s="476"/>
      <c r="F77" s="476"/>
      <c r="G77" s="477"/>
      <c r="I77" s="229">
        <v>6</v>
      </c>
    </row>
    <row r="78" spans="1:9" ht="15" customHeight="1">
      <c r="B78" s="429"/>
      <c r="C78" s="478"/>
      <c r="D78" s="478"/>
      <c r="E78" s="478"/>
      <c r="F78" s="478"/>
      <c r="G78" s="479"/>
      <c r="I78" s="229"/>
    </row>
    <row r="79" spans="1:9" ht="14.25" customHeight="1">
      <c r="C79" s="10"/>
      <c r="D79" s="11"/>
      <c r="E79" s="11"/>
      <c r="F79" s="11"/>
    </row>
    <row r="80" spans="1:9" s="3" customFormat="1" ht="33.6" customHeight="1">
      <c r="B80" s="201" t="s">
        <v>179</v>
      </c>
      <c r="C80" s="434" t="s">
        <v>180</v>
      </c>
      <c r="D80" s="434"/>
      <c r="E80" s="434"/>
      <c r="F80" s="434"/>
      <c r="G80" s="434"/>
      <c r="I80" s="227"/>
    </row>
    <row r="81" spans="2:9" s="200" customFormat="1" ht="17.45" customHeight="1">
      <c r="B81" s="217" t="s">
        <v>181</v>
      </c>
      <c r="C81" s="387"/>
      <c r="D81" s="435" t="s">
        <v>184</v>
      </c>
      <c r="E81" s="435"/>
      <c r="F81" s="435" t="s">
        <v>185</v>
      </c>
      <c r="G81" s="435"/>
      <c r="I81" s="231"/>
    </row>
    <row r="82" spans="2:9" s="3" customFormat="1" ht="36.6" customHeight="1">
      <c r="B82" s="224" t="s">
        <v>182</v>
      </c>
      <c r="C82" s="388"/>
      <c r="D82" s="474"/>
      <c r="E82" s="475"/>
      <c r="F82" s="474"/>
      <c r="G82" s="475"/>
      <c r="I82" s="227"/>
    </row>
    <row r="83" spans="2:9" s="200" customFormat="1" ht="17.45" customHeight="1">
      <c r="B83" s="217" t="s">
        <v>181</v>
      </c>
      <c r="C83" s="387"/>
      <c r="D83" s="435" t="s">
        <v>214</v>
      </c>
      <c r="E83" s="435"/>
      <c r="F83" s="435" t="s">
        <v>186</v>
      </c>
      <c r="G83" s="435"/>
      <c r="I83" s="231"/>
    </row>
    <row r="84" spans="2:9" s="3" customFormat="1" ht="36.6" customHeight="1">
      <c r="B84" s="224" t="s">
        <v>183</v>
      </c>
      <c r="C84" s="389"/>
      <c r="D84" s="450"/>
      <c r="E84" s="451"/>
      <c r="F84" s="450"/>
      <c r="G84" s="451"/>
      <c r="I84" s="227"/>
    </row>
    <row r="85" spans="2:9" s="3" customFormat="1" ht="33.6" customHeight="1">
      <c r="B85" s="201" t="s">
        <v>187</v>
      </c>
      <c r="C85" s="471" t="s">
        <v>34</v>
      </c>
      <c r="D85" s="471"/>
      <c r="E85" s="471"/>
      <c r="F85" s="471"/>
      <c r="G85" s="471"/>
      <c r="I85" s="227"/>
    </row>
    <row r="86" spans="2:9" s="3" customFormat="1" ht="36.6" customHeight="1">
      <c r="B86" s="201" t="s">
        <v>188</v>
      </c>
      <c r="C86" s="472" t="str">
        <f>IF(E8="","",E8)</f>
        <v/>
      </c>
      <c r="D86" s="473"/>
      <c r="E86" s="180" t="s">
        <v>192</v>
      </c>
      <c r="F86" s="474"/>
      <c r="G86" s="475"/>
      <c r="I86" s="227"/>
    </row>
    <row r="87" spans="2:9" s="3" customFormat="1" ht="18" customHeight="1">
      <c r="B87" s="217" t="s">
        <v>189</v>
      </c>
      <c r="C87" s="454" t="str">
        <f>IF(E9="","",E9)</f>
        <v/>
      </c>
      <c r="D87" s="455"/>
      <c r="E87" s="449" t="s">
        <v>191</v>
      </c>
      <c r="F87" s="450"/>
      <c r="G87" s="451"/>
      <c r="I87" s="227"/>
    </row>
    <row r="88" spans="2:9" s="3" customFormat="1" ht="36.6" customHeight="1">
      <c r="B88" s="224" t="s">
        <v>190</v>
      </c>
      <c r="C88" s="447" t="str">
        <f>IF(助成金申請書!E10="","",助成金申請書!E10)&amp;CHAR(10)&amp;IF(助成金申請書!E11="","",助成金申請書!E11)</f>
        <v xml:space="preserve">
</v>
      </c>
      <c r="D88" s="448"/>
      <c r="E88" s="435"/>
      <c r="F88" s="452"/>
      <c r="G88" s="453"/>
      <c r="I88" s="227"/>
    </row>
    <row r="89" spans="2:9" ht="12" customHeight="1"/>
  </sheetData>
  <sheetProtection algorithmName="SHA-512" hashValue="smgVX7MaxXxp3fGjkkODVmcY4UPkkVY+Ib7AxIGOrDyr6xdhffbR0lD1pTychwQEQwGHt6xCGuDc/RGaThgVAQ==" saltValue="EvWF+17wpkHMlMdKtwDkKg==" spinCount="100000" sheet="1" formatCells="0" formatRows="0"/>
  <mergeCells count="75">
    <mergeCell ref="I19:I20"/>
    <mergeCell ref="I22:I24"/>
    <mergeCell ref="C19:D19"/>
    <mergeCell ref="C20:D20"/>
    <mergeCell ref="F19:G19"/>
    <mergeCell ref="F20:G20"/>
    <mergeCell ref="B71:B78"/>
    <mergeCell ref="C72:G78"/>
    <mergeCell ref="C29:G33"/>
    <mergeCell ref="C35:G39"/>
    <mergeCell ref="C41:G45"/>
    <mergeCell ref="B28:B45"/>
    <mergeCell ref="B54:B62"/>
    <mergeCell ref="B63:B70"/>
    <mergeCell ref="D48:E48"/>
    <mergeCell ref="C88:D88"/>
    <mergeCell ref="E87:E88"/>
    <mergeCell ref="F87:G88"/>
    <mergeCell ref="C87:D87"/>
    <mergeCell ref="E23:G24"/>
    <mergeCell ref="C56:G62"/>
    <mergeCell ref="C64:G70"/>
    <mergeCell ref="C85:G85"/>
    <mergeCell ref="C86:D86"/>
    <mergeCell ref="D82:E82"/>
    <mergeCell ref="F82:G82"/>
    <mergeCell ref="D83:E83"/>
    <mergeCell ref="F83:G83"/>
    <mergeCell ref="D84:E84"/>
    <mergeCell ref="F84:G84"/>
    <mergeCell ref="F86:G86"/>
    <mergeCell ref="C80:G80"/>
    <mergeCell ref="D81:E81"/>
    <mergeCell ref="F81:G81"/>
    <mergeCell ref="C40:G40"/>
    <mergeCell ref="C63:G63"/>
    <mergeCell ref="F47:G47"/>
    <mergeCell ref="F48:G48"/>
    <mergeCell ref="F51:G51"/>
    <mergeCell ref="C55:G55"/>
    <mergeCell ref="D54:G54"/>
    <mergeCell ref="C71:G71"/>
    <mergeCell ref="F49:G49"/>
    <mergeCell ref="F50:G50"/>
    <mergeCell ref="D46:E46"/>
    <mergeCell ref="F46:G46"/>
    <mergeCell ref="D47:E47"/>
    <mergeCell ref="B25:B26"/>
    <mergeCell ref="C25:G25"/>
    <mergeCell ref="B46:B51"/>
    <mergeCell ref="D49:E49"/>
    <mergeCell ref="D50:E50"/>
    <mergeCell ref="D51:E51"/>
    <mergeCell ref="C34:G34"/>
    <mergeCell ref="E11:G11"/>
    <mergeCell ref="E13:G13"/>
    <mergeCell ref="E9:G9"/>
    <mergeCell ref="B15:G15"/>
    <mergeCell ref="B21:B22"/>
    <mergeCell ref="B1:C1"/>
    <mergeCell ref="A3:G3"/>
    <mergeCell ref="B5:D5"/>
    <mergeCell ref="C28:G28"/>
    <mergeCell ref="C27:G27"/>
    <mergeCell ref="C26:G26"/>
    <mergeCell ref="B6:C6"/>
    <mergeCell ref="C16:G16"/>
    <mergeCell ref="B17:B18"/>
    <mergeCell ref="C17:D17"/>
    <mergeCell ref="C18:D18"/>
    <mergeCell ref="E17:G17"/>
    <mergeCell ref="E18:G18"/>
    <mergeCell ref="E8:G8"/>
    <mergeCell ref="E10:G10"/>
    <mergeCell ref="E12:G12"/>
  </mergeCells>
  <phoneticPr fontId="7"/>
  <conditionalFormatting sqref="B71:B78">
    <cfRule type="expression" dxfId="30" priority="5">
      <formula>OR($C$18="",$C$18="カテゴリーⅠ")</formula>
    </cfRule>
  </conditionalFormatting>
  <conditionalFormatting sqref="C71:G71">
    <cfRule type="expression" dxfId="29" priority="4">
      <formula>OR($C$18="",$C$18="カテゴリーⅠ")</formula>
    </cfRule>
  </conditionalFormatting>
  <conditionalFormatting sqref="C72:G78">
    <cfRule type="expression" dxfId="28" priority="3">
      <formula>OR($C$18="",$C$18="カテゴリーⅠ")</formula>
    </cfRule>
  </conditionalFormatting>
  <conditionalFormatting sqref="E17:G17">
    <cfRule type="expression" dxfId="27" priority="7">
      <formula>$C$18="カテゴリーⅡ"</formula>
    </cfRule>
  </conditionalFormatting>
  <conditionalFormatting sqref="E18:G18">
    <cfRule type="expression" dxfId="26" priority="6">
      <formula>$C$18="カテゴリーⅡ"</formula>
    </cfRule>
  </conditionalFormatting>
  <conditionalFormatting sqref="I71:I77">
    <cfRule type="expression" dxfId="25" priority="1">
      <formula>OR($C$18="カテゴリーⅠ",$C$18="")</formula>
    </cfRule>
  </conditionalFormatting>
  <conditionalFormatting sqref="I79">
    <cfRule type="expression" dxfId="24" priority="2">
      <formula>OR($C$18="",$C$18="カテゴリーⅠ")</formula>
    </cfRule>
  </conditionalFormatting>
  <dataValidations count="9">
    <dataValidation allowBlank="1" showInputMessage="1" showErrorMessage="1" prompt="活動までに変動する可能性のある場合は_x000a_「○○（仮称）」というように記入してください。" sqref="D79:F79" xr:uid="{00000000-0002-0000-0000-000001000000}"/>
    <dataValidation type="textLength" operator="equal" allowBlank="1" showInputMessage="1" showErrorMessage="1" error="例：111-0000　-を入れて下さい" sqref="E9:G9" xr:uid="{00000000-0002-0000-0000-000002000000}">
      <formula1>8</formula1>
    </dataValidation>
    <dataValidation type="custom" allowBlank="1" showInputMessage="1" showErrorMessage="1" error="東京都から入力して下さい。" sqref="E10:G10" xr:uid="{00000000-0002-0000-0000-000003000000}">
      <formula1>COUNTIF(E10,"東京*")&gt;0</formula1>
    </dataValidation>
    <dataValidation type="textLength" operator="lessThanOrEqual" allowBlank="1" showErrorMessage="1" error="200文字以下で入力して下さい。" prompt="改行する時は「Alt」キーと「Enter」キーを同時に押してください" sqref="C46:C54 D46:G53" xr:uid="{00000000-0002-0000-0000-000005000000}">
      <formula1>200</formula1>
    </dataValidation>
    <dataValidation allowBlank="1" showInputMessage="1" showErrorMessage="1" prompt="会場が複数ある場合は、以下のように丸数字と全角スペースで区切って記入してください。_x000a_①〇〇ホール　②△△シアター" sqref="C26:G26" xr:uid="{00000000-0002-0000-0000-000006000000}"/>
    <dataValidation type="date" allowBlank="1" showInputMessage="1" showErrorMessage="1" error="2026/8/1～2027/7/31の範囲内で入力してください。" prompt="yyyy/mm/ddで入力して下さい_x000a_" sqref="C24:D24" xr:uid="{B6286A86-821E-4CB5-B788-7E41DA11C7EC}">
      <formula1>46235</formula1>
      <formula2>46599</formula2>
    </dataValidation>
    <dataValidation type="list" allowBlank="1" showInputMessage="1" showErrorMessage="1" sqref="C18:D18" xr:uid="{AF406CF3-B028-470A-BBF4-EAFEB45C181E}">
      <formula1>"カテゴリーⅠ,カテゴリーⅡ"</formula1>
    </dataValidation>
    <dataValidation type="list" allowBlank="1" showInputMessage="1" showErrorMessage="1" sqref="E18:G18" xr:uid="{D33EC1A0-FEB9-4875-9E09-4CC009995D8E}">
      <formula1>"併願申請を希望する,併願申請を希望しない"</formula1>
    </dataValidation>
    <dataValidation type="list" operator="lessThanOrEqual" allowBlank="1" showErrorMessage="1" error="200文字以下で入力して下さい。" prompt="改行する時は「Alt」キーと「Enter」キーを同時に押してください" sqref="D54:G54" xr:uid="{65DF411E-5C4F-42E0-966F-A7EACA02B0C9}">
      <formula1>"団体運営に関する課題 （マネジメント、運営体制、ハラスメント対策、今後の活動展開等）,企画・事業運営に関する課題 （実施体制、資金獲得、クリエーション等）,集客に関する課題 （団体の認知度、動員力、広報・宣伝、アクセシビリティ対応、新規開拓等）"</formula1>
    </dataValidation>
  </dataValidations>
  <pageMargins left="0.6692913385826772" right="0.19685039370078741" top="0.51181102362204722" bottom="0.39370078740157483" header="0.51181102362204722" footer="0.19685039370078741"/>
  <pageSetup paperSize="9" scale="71" fitToHeight="0" orientation="portrait" r:id="rId1"/>
  <headerFooter alignWithMargins="0"/>
  <rowBreaks count="1" manualBreakCount="1">
    <brk id="5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0</xdr:colOff>
                    <xdr:row>27</xdr:row>
                    <xdr:rowOff>0</xdr:rowOff>
                  </from>
                  <to>
                    <xdr:col>3</xdr:col>
                    <xdr:colOff>38100</xdr:colOff>
                    <xdr:row>27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F44781-7D8A-4DD7-AA8E-409A24C8DE01}">
          <x14:formula1>
            <xm:f>Sheet2!$B$2:$G$2</xm:f>
          </x14:formula1>
          <xm:sqref>F19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4AE2-8034-4CCB-91F6-2120EB6C2F7C}">
  <dimension ref="B2:G16"/>
  <sheetViews>
    <sheetView workbookViewId="0">
      <selection activeCell="B2" sqref="B2:B7"/>
    </sheetView>
  </sheetViews>
  <sheetFormatPr defaultRowHeight="13.5"/>
  <cols>
    <col min="2" max="3" width="20.5" bestFit="1" customWidth="1"/>
    <col min="4" max="4" width="21.75" bestFit="1" customWidth="1"/>
    <col min="5" max="5" width="20.5" bestFit="1" customWidth="1"/>
    <col min="6" max="6" width="20.5" customWidth="1"/>
    <col min="7" max="7" width="26.875" bestFit="1" customWidth="1"/>
  </cols>
  <sheetData>
    <row r="2" spans="2:7">
      <c r="B2" t="s">
        <v>135</v>
      </c>
      <c r="C2" t="s">
        <v>136</v>
      </c>
      <c r="D2" t="s">
        <v>137</v>
      </c>
      <c r="E2" t="s">
        <v>138</v>
      </c>
      <c r="F2" t="s">
        <v>247</v>
      </c>
      <c r="G2" t="s">
        <v>172</v>
      </c>
    </row>
    <row r="3" spans="2:7">
      <c r="B3" t="s">
        <v>139</v>
      </c>
      <c r="C3" t="s">
        <v>154</v>
      </c>
      <c r="D3" t="s">
        <v>146</v>
      </c>
      <c r="E3" t="s">
        <v>159</v>
      </c>
      <c r="G3" t="s">
        <v>177</v>
      </c>
    </row>
    <row r="4" spans="2:7">
      <c r="B4" t="s">
        <v>140</v>
      </c>
      <c r="C4" t="s">
        <v>155</v>
      </c>
      <c r="D4" t="s">
        <v>147</v>
      </c>
      <c r="E4" t="s">
        <v>160</v>
      </c>
    </row>
    <row r="5" spans="2:7">
      <c r="B5" t="s">
        <v>141</v>
      </c>
      <c r="C5" t="s">
        <v>156</v>
      </c>
      <c r="D5" t="s">
        <v>148</v>
      </c>
      <c r="E5" t="s">
        <v>161</v>
      </c>
    </row>
    <row r="6" spans="2:7">
      <c r="B6" t="s">
        <v>142</v>
      </c>
      <c r="C6" t="s">
        <v>157</v>
      </c>
      <c r="D6" t="s">
        <v>150</v>
      </c>
      <c r="E6" t="s">
        <v>162</v>
      </c>
    </row>
    <row r="7" spans="2:7">
      <c r="B7" t="s">
        <v>143</v>
      </c>
      <c r="C7" t="s">
        <v>158</v>
      </c>
      <c r="D7" t="s">
        <v>149</v>
      </c>
      <c r="E7" t="s">
        <v>163</v>
      </c>
    </row>
    <row r="8" spans="2:7">
      <c r="B8" t="s">
        <v>144</v>
      </c>
      <c r="C8" t="s">
        <v>174</v>
      </c>
      <c r="D8" t="s">
        <v>151</v>
      </c>
      <c r="E8" t="s">
        <v>164</v>
      </c>
    </row>
    <row r="9" spans="2:7">
      <c r="B9" t="s">
        <v>145</v>
      </c>
      <c r="D9" t="s">
        <v>152</v>
      </c>
      <c r="E9" t="s">
        <v>165</v>
      </c>
    </row>
    <row r="10" spans="2:7">
      <c r="B10" t="s">
        <v>153</v>
      </c>
      <c r="D10" t="s">
        <v>175</v>
      </c>
      <c r="E10" t="s">
        <v>166</v>
      </c>
    </row>
    <row r="11" spans="2:7">
      <c r="B11" t="s">
        <v>173</v>
      </c>
      <c r="E11" t="s">
        <v>167</v>
      </c>
    </row>
    <row r="12" spans="2:7">
      <c r="E12" t="s">
        <v>168</v>
      </c>
    </row>
    <row r="13" spans="2:7">
      <c r="E13" t="s">
        <v>169</v>
      </c>
    </row>
    <row r="14" spans="2:7">
      <c r="E14" t="s">
        <v>170</v>
      </c>
    </row>
    <row r="15" spans="2:7">
      <c r="E15" t="s">
        <v>171</v>
      </c>
    </row>
    <row r="16" spans="2:7">
      <c r="E16" t="s">
        <v>176</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showRuler="0" view="pageBreakPreview" zoomScaleNormal="100" zoomScaleSheetLayoutView="100" workbookViewId="0">
      <selection activeCell="A2" sqref="A2"/>
    </sheetView>
  </sheetViews>
  <sheetFormatPr defaultColWidth="2.625" defaultRowHeight="20.100000000000001" customHeight="1"/>
  <cols>
    <col min="1" max="1" width="1.125" style="2" customWidth="1"/>
    <col min="2" max="2" width="2.625" style="2" customWidth="1"/>
    <col min="3" max="3" width="7.75" style="2" customWidth="1"/>
    <col min="4" max="5" width="14.375" style="2" customWidth="1"/>
    <col min="6" max="6" width="17.125" style="2" customWidth="1"/>
    <col min="7" max="7" width="8" style="2" customWidth="1"/>
    <col min="8" max="8" width="11" style="2" customWidth="1"/>
    <col min="9" max="9" width="9.875" style="2" customWidth="1"/>
    <col min="10" max="10" width="16.75" style="2" customWidth="1"/>
    <col min="11" max="11" width="0.875" style="2" customWidth="1"/>
    <col min="12" max="12" width="70.5" style="2" customWidth="1"/>
    <col min="13" max="16384" width="2.625" style="2"/>
  </cols>
  <sheetData>
    <row r="1" spans="1:11" ht="5.0999999999999996" customHeight="1"/>
    <row r="2" spans="1:11" s="1" customFormat="1" ht="33.75" customHeight="1">
      <c r="A2" s="67"/>
      <c r="B2" s="543" t="s">
        <v>10</v>
      </c>
      <c r="C2" s="543"/>
      <c r="D2" s="543"/>
      <c r="E2" s="543"/>
      <c r="F2" s="543"/>
      <c r="G2" s="543"/>
      <c r="H2" s="543"/>
      <c r="I2" s="543"/>
      <c r="J2" s="543"/>
      <c r="K2" s="67"/>
    </row>
    <row r="3" spans="1:11" ht="15" customHeight="1">
      <c r="A3" s="68"/>
      <c r="B3" s="544" t="s">
        <v>11</v>
      </c>
      <c r="C3" s="545"/>
      <c r="D3" s="546"/>
      <c r="E3" s="546"/>
      <c r="F3" s="546"/>
      <c r="G3" s="204" t="s">
        <v>11</v>
      </c>
      <c r="H3" s="238"/>
      <c r="I3" s="208" t="s">
        <v>11</v>
      </c>
      <c r="J3" s="239"/>
      <c r="K3" s="68"/>
    </row>
    <row r="4" spans="1:11" ht="27" customHeight="1">
      <c r="A4" s="68"/>
      <c r="B4" s="530" t="s">
        <v>5</v>
      </c>
      <c r="C4" s="531"/>
      <c r="D4" s="547" t="str">
        <f>IF(助成金申請書!E8="","",助成金申請書!E8)</f>
        <v/>
      </c>
      <c r="E4" s="547"/>
      <c r="F4" s="547"/>
      <c r="G4" s="143" t="s">
        <v>12</v>
      </c>
      <c r="H4" s="236" t="str">
        <f>IF(助成金申請書!E12="","",助成金申請書!E12)</f>
        <v/>
      </c>
      <c r="I4" s="209" t="s">
        <v>13</v>
      </c>
      <c r="J4" s="237" t="str">
        <f>IF(助成金申請書!E13="","",助成金申請書!E13)</f>
        <v/>
      </c>
      <c r="K4" s="68"/>
    </row>
    <row r="5" spans="1:11" ht="15.75" customHeight="1">
      <c r="A5" s="68"/>
      <c r="B5" s="520" t="s">
        <v>14</v>
      </c>
      <c r="C5" s="521"/>
      <c r="D5" s="498" t="str">
        <f>IF(助成金申請書!E9="","",助成金申請書!E9)</f>
        <v/>
      </c>
      <c r="E5" s="499"/>
      <c r="F5" s="499"/>
      <c r="G5" s="500"/>
      <c r="H5" s="526" t="s">
        <v>15</v>
      </c>
      <c r="I5" s="527"/>
      <c r="J5" s="205"/>
      <c r="K5" s="68"/>
    </row>
    <row r="6" spans="1:11" ht="15.75" customHeight="1">
      <c r="A6" s="68"/>
      <c r="B6" s="522"/>
      <c r="C6" s="523"/>
      <c r="D6" s="492" t="str">
        <f>IF(助成金申請書!E10="","",助成金申請書!E10)&amp;CHAR(10)&amp;IF(助成金申請書!E11="","",助成金申請書!E11)</f>
        <v xml:space="preserve">
</v>
      </c>
      <c r="E6" s="493"/>
      <c r="F6" s="493"/>
      <c r="G6" s="494"/>
      <c r="H6" s="528" t="s">
        <v>16</v>
      </c>
      <c r="I6" s="529"/>
      <c r="J6" s="206"/>
      <c r="K6" s="68"/>
    </row>
    <row r="7" spans="1:11" ht="15.75" customHeight="1">
      <c r="A7" s="68"/>
      <c r="B7" s="524"/>
      <c r="C7" s="525"/>
      <c r="D7" s="495"/>
      <c r="E7" s="496"/>
      <c r="F7" s="496"/>
      <c r="G7" s="497"/>
      <c r="H7" s="530" t="s">
        <v>17</v>
      </c>
      <c r="I7" s="531"/>
      <c r="J7" s="207"/>
      <c r="K7" s="68"/>
    </row>
    <row r="8" spans="1:11" ht="33" customHeight="1">
      <c r="A8" s="68"/>
      <c r="B8" s="548" t="s">
        <v>194</v>
      </c>
      <c r="C8" s="549"/>
      <c r="D8" s="550"/>
      <c r="E8" s="550"/>
      <c r="F8" s="550"/>
      <c r="G8" s="550"/>
      <c r="H8" s="550"/>
      <c r="I8" s="142" t="s">
        <v>196</v>
      </c>
      <c r="J8" s="202"/>
      <c r="K8" s="68"/>
    </row>
    <row r="9" spans="1:11" ht="36.75" customHeight="1">
      <c r="A9" s="68"/>
      <c r="B9" s="540" t="s">
        <v>18</v>
      </c>
      <c r="C9" s="541"/>
      <c r="D9" s="536"/>
      <c r="E9" s="536"/>
      <c r="F9" s="142" t="s">
        <v>19</v>
      </c>
      <c r="G9" s="537"/>
      <c r="H9" s="537"/>
      <c r="I9" s="142" t="s">
        <v>195</v>
      </c>
      <c r="J9" s="203"/>
      <c r="K9" s="68"/>
    </row>
    <row r="10" spans="1:11" ht="15" customHeight="1">
      <c r="A10" s="68"/>
      <c r="B10" s="512" t="s">
        <v>20</v>
      </c>
      <c r="C10" s="562" t="s">
        <v>21</v>
      </c>
      <c r="D10" s="563"/>
      <c r="E10" s="563"/>
      <c r="F10" s="564"/>
      <c r="G10" s="565" t="s">
        <v>197</v>
      </c>
      <c r="H10" s="566"/>
      <c r="I10" s="566"/>
      <c r="J10" s="567"/>
      <c r="K10" s="68"/>
    </row>
    <row r="11" spans="1:11" ht="15" customHeight="1">
      <c r="A11" s="68"/>
      <c r="B11" s="513"/>
      <c r="C11" s="568" t="s">
        <v>22</v>
      </c>
      <c r="D11" s="569"/>
      <c r="E11" s="501" t="s">
        <v>23</v>
      </c>
      <c r="F11" s="502"/>
      <c r="G11" s="503"/>
      <c r="H11" s="504"/>
      <c r="I11" s="504"/>
      <c r="J11" s="505"/>
      <c r="K11" s="68"/>
    </row>
    <row r="12" spans="1:11" ht="15" customHeight="1">
      <c r="A12" s="68"/>
      <c r="B12" s="513"/>
      <c r="C12" s="538"/>
      <c r="D12" s="539"/>
      <c r="E12" s="539"/>
      <c r="F12" s="542"/>
      <c r="G12" s="506"/>
      <c r="H12" s="507"/>
      <c r="I12" s="507"/>
      <c r="J12" s="508"/>
      <c r="K12" s="68"/>
    </row>
    <row r="13" spans="1:11" ht="15" customHeight="1">
      <c r="A13" s="68"/>
      <c r="B13" s="513"/>
      <c r="C13" s="538"/>
      <c r="D13" s="539"/>
      <c r="E13" s="539"/>
      <c r="F13" s="542"/>
      <c r="G13" s="506"/>
      <c r="H13" s="507"/>
      <c r="I13" s="507"/>
      <c r="J13" s="508"/>
      <c r="K13" s="68"/>
    </row>
    <row r="14" spans="1:11" ht="15" customHeight="1">
      <c r="A14" s="68"/>
      <c r="B14" s="513"/>
      <c r="C14" s="538"/>
      <c r="D14" s="539"/>
      <c r="E14" s="539"/>
      <c r="F14" s="542"/>
      <c r="G14" s="506"/>
      <c r="H14" s="507"/>
      <c r="I14" s="507"/>
      <c r="J14" s="508"/>
      <c r="K14" s="68"/>
    </row>
    <row r="15" spans="1:11" ht="15" customHeight="1">
      <c r="A15" s="68"/>
      <c r="B15" s="513"/>
      <c r="C15" s="538"/>
      <c r="D15" s="539"/>
      <c r="E15" s="539"/>
      <c r="F15" s="542"/>
      <c r="G15" s="506"/>
      <c r="H15" s="507"/>
      <c r="I15" s="507"/>
      <c r="J15" s="508"/>
      <c r="K15" s="68"/>
    </row>
    <row r="16" spans="1:11" ht="15" customHeight="1">
      <c r="A16" s="68"/>
      <c r="B16" s="513"/>
      <c r="C16" s="538"/>
      <c r="D16" s="539"/>
      <c r="E16" s="539"/>
      <c r="F16" s="542"/>
      <c r="G16" s="506"/>
      <c r="H16" s="507"/>
      <c r="I16" s="507"/>
      <c r="J16" s="508"/>
      <c r="K16" s="68"/>
    </row>
    <row r="17" spans="1:12" ht="21" customHeight="1">
      <c r="A17" s="68"/>
      <c r="B17" s="561"/>
      <c r="C17" s="532" t="s">
        <v>24</v>
      </c>
      <c r="D17" s="533"/>
      <c r="E17" s="534"/>
      <c r="F17" s="535"/>
      <c r="G17" s="509"/>
      <c r="H17" s="510"/>
      <c r="I17" s="510"/>
      <c r="J17" s="511"/>
      <c r="K17" s="68"/>
    </row>
    <row r="18" spans="1:12" ht="15" customHeight="1">
      <c r="A18" s="68"/>
      <c r="B18" s="559" t="s">
        <v>25</v>
      </c>
      <c r="C18" s="514" t="s">
        <v>26</v>
      </c>
      <c r="D18" s="515"/>
      <c r="E18" s="515"/>
      <c r="F18" s="515"/>
      <c r="G18" s="515"/>
      <c r="H18" s="515"/>
      <c r="I18" s="515"/>
      <c r="J18" s="516"/>
      <c r="K18" s="68"/>
    </row>
    <row r="19" spans="1:12" ht="72" customHeight="1">
      <c r="A19" s="68"/>
      <c r="B19" s="560"/>
      <c r="C19" s="503"/>
      <c r="D19" s="504"/>
      <c r="E19" s="504"/>
      <c r="F19" s="504"/>
      <c r="G19" s="504"/>
      <c r="H19" s="504"/>
      <c r="I19" s="504"/>
      <c r="J19" s="505"/>
      <c r="K19" s="68"/>
    </row>
    <row r="20" spans="1:12" ht="15" customHeight="1">
      <c r="A20" s="68"/>
      <c r="B20" s="512" t="s">
        <v>27</v>
      </c>
      <c r="C20" s="514" t="s">
        <v>28</v>
      </c>
      <c r="D20" s="515"/>
      <c r="E20" s="515"/>
      <c r="F20" s="515"/>
      <c r="G20" s="515"/>
      <c r="H20" s="515"/>
      <c r="I20" s="515"/>
      <c r="J20" s="516"/>
      <c r="K20" s="68"/>
    </row>
    <row r="21" spans="1:12" ht="72" customHeight="1">
      <c r="A21" s="68"/>
      <c r="B21" s="513"/>
      <c r="C21" s="517"/>
      <c r="D21" s="518"/>
      <c r="E21" s="518"/>
      <c r="F21" s="518"/>
      <c r="G21" s="518"/>
      <c r="H21" s="518"/>
      <c r="I21" s="518"/>
      <c r="J21" s="519"/>
      <c r="K21" s="68"/>
    </row>
    <row r="22" spans="1:12" ht="37.5" customHeight="1">
      <c r="A22" s="68"/>
      <c r="B22" s="490" t="s">
        <v>29</v>
      </c>
      <c r="C22" s="490"/>
      <c r="D22" s="491"/>
      <c r="E22" s="491"/>
      <c r="F22" s="491"/>
      <c r="G22" s="491"/>
      <c r="H22" s="491"/>
      <c r="I22" s="491"/>
      <c r="J22" s="491"/>
      <c r="K22" s="68"/>
    </row>
    <row r="23" spans="1:12" ht="6" customHeight="1">
      <c r="A23" s="68"/>
      <c r="B23" s="68"/>
      <c r="C23" s="68"/>
      <c r="D23" s="68"/>
      <c r="E23" s="68"/>
      <c r="F23" s="68"/>
      <c r="G23" s="68"/>
      <c r="H23" s="68"/>
      <c r="I23" s="68"/>
      <c r="J23" s="68"/>
      <c r="K23" s="68"/>
    </row>
    <row r="24" spans="1:12" ht="28.9" customHeight="1">
      <c r="B24" s="551" t="s">
        <v>198</v>
      </c>
      <c r="C24" s="552"/>
      <c r="D24" s="553" t="s">
        <v>199</v>
      </c>
      <c r="E24" s="554"/>
      <c r="F24" s="554"/>
      <c r="G24" s="554"/>
      <c r="H24" s="554"/>
      <c r="I24" s="554"/>
      <c r="J24" s="555"/>
    </row>
    <row r="25" spans="1:12" ht="20.100000000000001" customHeight="1">
      <c r="B25" s="556" t="s">
        <v>200</v>
      </c>
      <c r="C25" s="556"/>
      <c r="D25" s="210" t="s">
        <v>203</v>
      </c>
      <c r="E25" s="211" t="s">
        <v>202</v>
      </c>
      <c r="F25" s="212" t="s">
        <v>201</v>
      </c>
      <c r="G25" s="557" t="s">
        <v>204</v>
      </c>
      <c r="H25" s="558"/>
      <c r="I25" s="558"/>
      <c r="J25" s="212" t="s">
        <v>205</v>
      </c>
    </row>
    <row r="26" spans="1:12" ht="32.450000000000003" customHeight="1">
      <c r="B26" s="572">
        <v>2022</v>
      </c>
      <c r="C26" s="573"/>
      <c r="D26" s="384"/>
      <c r="E26" s="385"/>
      <c r="F26" s="213">
        <f>D26-E26</f>
        <v>0</v>
      </c>
      <c r="G26" s="570"/>
      <c r="H26" s="571"/>
      <c r="I26" s="571"/>
      <c r="J26" s="386"/>
      <c r="L26" s="240" t="s">
        <v>218</v>
      </c>
    </row>
    <row r="27" spans="1:12" ht="32.450000000000003" customHeight="1">
      <c r="B27" s="572">
        <v>2023</v>
      </c>
      <c r="C27" s="573"/>
      <c r="D27" s="384"/>
      <c r="E27" s="385"/>
      <c r="F27" s="213">
        <f t="shared" ref="F27:F29" si="0">D27-E27</f>
        <v>0</v>
      </c>
      <c r="G27" s="570"/>
      <c r="H27" s="571"/>
      <c r="I27" s="571"/>
      <c r="J27" s="386"/>
    </row>
    <row r="28" spans="1:12" ht="32.450000000000003" customHeight="1">
      <c r="B28" s="572">
        <v>2024</v>
      </c>
      <c r="C28" s="573"/>
      <c r="D28" s="384"/>
      <c r="E28" s="385"/>
      <c r="F28" s="213">
        <f t="shared" si="0"/>
        <v>0</v>
      </c>
      <c r="G28" s="570"/>
      <c r="H28" s="571"/>
      <c r="I28" s="571"/>
      <c r="J28" s="386"/>
    </row>
    <row r="29" spans="1:12" ht="32.450000000000003" customHeight="1">
      <c r="B29" s="572">
        <v>2025</v>
      </c>
      <c r="C29" s="573"/>
      <c r="D29" s="384"/>
      <c r="E29" s="385"/>
      <c r="F29" s="213">
        <f t="shared" si="0"/>
        <v>0</v>
      </c>
      <c r="G29" s="570"/>
      <c r="H29" s="571"/>
      <c r="I29" s="571"/>
      <c r="J29" s="386"/>
    </row>
    <row r="30" spans="1:12" ht="6" customHeight="1"/>
  </sheetData>
  <sheetProtection algorithmName="SHA-512" hashValue="zw0LxNytZDPTl7HyqsVP+3cYF8SFnSUCKHgfG/iN7K12GjOvGu903qZvn+J9eScBWsZCsGQYL43DWqk66mS4CA==" saltValue="9v3vo5eQQMLeibUtGyxkrg==" spinCount="100000" sheet="1" formatCells="0" formatColumns="0" formatRows="0"/>
  <mergeCells count="54">
    <mergeCell ref="G26:I26"/>
    <mergeCell ref="G27:I27"/>
    <mergeCell ref="G28:I28"/>
    <mergeCell ref="G29:I29"/>
    <mergeCell ref="B26:C26"/>
    <mergeCell ref="B27:C27"/>
    <mergeCell ref="B28:C28"/>
    <mergeCell ref="B29:C29"/>
    <mergeCell ref="B8:C8"/>
    <mergeCell ref="D8:H8"/>
    <mergeCell ref="B24:C24"/>
    <mergeCell ref="D24:J24"/>
    <mergeCell ref="B25:C25"/>
    <mergeCell ref="G25:I25"/>
    <mergeCell ref="B18:B19"/>
    <mergeCell ref="C18:J18"/>
    <mergeCell ref="C19:J19"/>
    <mergeCell ref="E14:F14"/>
    <mergeCell ref="C15:D15"/>
    <mergeCell ref="E15:F15"/>
    <mergeCell ref="B10:B17"/>
    <mergeCell ref="C10:F10"/>
    <mergeCell ref="G10:J10"/>
    <mergeCell ref="C11:D11"/>
    <mergeCell ref="B2:J2"/>
    <mergeCell ref="B3:C3"/>
    <mergeCell ref="D3:F3"/>
    <mergeCell ref="B4:C4"/>
    <mergeCell ref="D4:F4"/>
    <mergeCell ref="G9:H9"/>
    <mergeCell ref="C12:D12"/>
    <mergeCell ref="B9:C9"/>
    <mergeCell ref="C16:D16"/>
    <mergeCell ref="E16:F16"/>
    <mergeCell ref="E12:F12"/>
    <mergeCell ref="C13:D13"/>
    <mergeCell ref="E13:F13"/>
    <mergeCell ref="C14:D14"/>
    <mergeCell ref="B22:C22"/>
    <mergeCell ref="D22:J22"/>
    <mergeCell ref="D6:G7"/>
    <mergeCell ref="D5:G5"/>
    <mergeCell ref="E11:F11"/>
    <mergeCell ref="G11:J17"/>
    <mergeCell ref="B20:B21"/>
    <mergeCell ref="C20:J20"/>
    <mergeCell ref="C21:J21"/>
    <mergeCell ref="B5:C7"/>
    <mergeCell ref="H5:I5"/>
    <mergeCell ref="H6:I6"/>
    <mergeCell ref="H7:I7"/>
    <mergeCell ref="C17:D17"/>
    <mergeCell ref="E17:F17"/>
    <mergeCell ref="D9:E9"/>
  </mergeCells>
  <phoneticPr fontId="7"/>
  <conditionalFormatting sqref="I9">
    <cfRule type="expression" dxfId="23" priority="126">
      <formula>OR($J$8="",$J$8="一般社団法人",$J$8="一般財団法人",$J$8="株式会社",$J$8="合同会社",$J$8="有限会社",$J$8="組合",$J$8="任意団体")</formula>
    </cfRule>
  </conditionalFormatting>
  <conditionalFormatting sqref="J9">
    <cfRule type="expression" dxfId="22" priority="2">
      <formula>OR($J$8="",$J$8="株式会社",$J$8="一般財団法人",$J$8="一般社団法人",$J$8="合同会社",$J$8="有限会社",$J$8="組合",$J$8="任意団体")</formula>
    </cfRule>
  </conditionalFormatting>
  <dataValidations count="7">
    <dataValidation imeMode="off" allowBlank="1" showInputMessage="1" showErrorMessage="1" sqref="D5 J5:J7" xr:uid="{00000000-0002-0000-0100-000000000000}"/>
    <dataValidation imeMode="fullKatakana" allowBlank="1" showInputMessage="1" showErrorMessage="1" sqref="G3 I3" xr:uid="{00000000-0002-0000-0100-000001000000}"/>
    <dataValidation allowBlank="1" showInputMessage="1" showErrorMessage="1" prompt="公益法人のみ記入してください。" sqref="J9" xr:uid="{00000000-0002-0000-0100-000002000000}"/>
    <dataValidation type="list" allowBlank="1" showInputMessage="1" showErrorMessage="1" sqref="J8" xr:uid="{E9F7A5F3-7967-4EAB-9DB6-65E8285ABF45}">
      <formula1>"公益財団法人,公益社団法人,一般財団法人,一般社団法人,認定特定非営利活動法人,特定非営利活動法人,株式会社,合同会社,有限会社,組合,任意団体"</formula1>
    </dataValidation>
    <dataValidation type="date" allowBlank="1" showInputMessage="1" showErrorMessage="1" error="2022/4以前に設立した団体が対象です。" prompt="yyyy/mm_x000a_で入力して下さい" sqref="D9:E9" xr:uid="{00000000-0002-0000-0100-000005000000}">
      <formula1>1</formula1>
      <formula2>44652</formula2>
    </dataValidation>
    <dataValidation type="date" allowBlank="1" showInputMessage="1" error="2021/4以前に設立した団体が対象です。" prompt="yyyy/mm_x000a_で入力して下さい" sqref="G9:H9" xr:uid="{00000000-0002-0000-0100-00000D000000}">
      <formula1>1</formula1>
      <formula2>45421</formula2>
    </dataValidation>
    <dataValidation allowBlank="1" showInputMessage="1" showErrorMessage="1" prompt="改行する時は「Alt」キーと「Enter」キーを同時に押してください" sqref="G11:J17 C19:J19 C21:J21" xr:uid="{00000000-0002-0000-0100-000004000000}"/>
  </dataValidations>
  <pageMargins left="0.39370078740157483" right="0.11811023622047245" top="0.39370078740157483" bottom="0.19685039370078741" header="0.51181102362204722" footer="0.2362204724409449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0A29-12D1-4BC9-A23D-6FD5F6E2F93A}">
  <dimension ref="B1:O21"/>
  <sheetViews>
    <sheetView view="pageBreakPreview" zoomScaleNormal="100" zoomScaleSheetLayoutView="100" workbookViewId="0"/>
  </sheetViews>
  <sheetFormatPr defaultColWidth="8.875" defaultRowHeight="18.75"/>
  <cols>
    <col min="1" max="1" width="1.375" style="141" customWidth="1"/>
    <col min="2" max="3" width="6.75" style="141" customWidth="1"/>
    <col min="4" max="5" width="22.875" style="181" customWidth="1"/>
    <col min="6" max="6" width="7.375" style="181" customWidth="1"/>
    <col min="7" max="7" width="8.5" style="181" customWidth="1"/>
    <col min="8" max="9" width="9.875" style="182" customWidth="1"/>
    <col min="10" max="11" width="11.25" style="182" customWidth="1"/>
    <col min="12" max="12" width="27.25" style="181" customWidth="1"/>
    <col min="13" max="13" width="11.25" style="182" customWidth="1"/>
    <col min="14" max="14" width="1.125" style="141" customWidth="1"/>
    <col min="15" max="16384" width="8.875" style="141"/>
  </cols>
  <sheetData>
    <row r="1" spans="2:15" ht="28.15" customHeight="1">
      <c r="B1" s="184" t="s">
        <v>121</v>
      </c>
    </row>
    <row r="2" spans="2:15">
      <c r="C2" s="141" t="s">
        <v>215</v>
      </c>
    </row>
    <row r="3" spans="2:15" s="183" customFormat="1" ht="31.5">
      <c r="B3" s="185" t="s">
        <v>122</v>
      </c>
      <c r="C3" s="186" t="s">
        <v>123</v>
      </c>
      <c r="D3" s="186" t="s">
        <v>124</v>
      </c>
      <c r="E3" s="186" t="s">
        <v>127</v>
      </c>
      <c r="F3" s="186" t="s">
        <v>117</v>
      </c>
      <c r="G3" s="186" t="s">
        <v>132</v>
      </c>
      <c r="H3" s="187" t="s">
        <v>131</v>
      </c>
      <c r="I3" s="187" t="s">
        <v>130</v>
      </c>
      <c r="J3" s="187" t="s">
        <v>128</v>
      </c>
      <c r="K3" s="188" t="s">
        <v>129</v>
      </c>
      <c r="L3" s="189" t="s">
        <v>125</v>
      </c>
      <c r="M3" s="190" t="s">
        <v>126</v>
      </c>
    </row>
    <row r="4" spans="2:15">
      <c r="B4" s="192"/>
      <c r="C4" s="193"/>
      <c r="D4" s="194"/>
      <c r="E4" s="194"/>
      <c r="F4" s="193"/>
      <c r="G4" s="195"/>
      <c r="H4" s="196"/>
      <c r="I4" s="196"/>
      <c r="J4" s="196"/>
      <c r="K4" s="197"/>
      <c r="L4" s="198"/>
      <c r="M4" s="199"/>
      <c r="O4" s="191" t="s">
        <v>133</v>
      </c>
    </row>
    <row r="5" spans="2:15">
      <c r="B5" s="192"/>
      <c r="C5" s="193"/>
      <c r="D5" s="194"/>
      <c r="E5" s="194"/>
      <c r="F5" s="193"/>
      <c r="G5" s="195"/>
      <c r="H5" s="196"/>
      <c r="I5" s="196"/>
      <c r="J5" s="196"/>
      <c r="K5" s="197"/>
      <c r="L5" s="198"/>
      <c r="M5" s="199"/>
      <c r="O5" s="191" t="s">
        <v>134</v>
      </c>
    </row>
    <row r="6" spans="2:15">
      <c r="B6" s="192"/>
      <c r="C6" s="193"/>
      <c r="D6" s="194"/>
      <c r="E6" s="194"/>
      <c r="F6" s="193"/>
      <c r="G6" s="195"/>
      <c r="H6" s="196"/>
      <c r="I6" s="196"/>
      <c r="J6" s="196"/>
      <c r="K6" s="197"/>
      <c r="L6" s="198"/>
      <c r="M6" s="199"/>
    </row>
    <row r="7" spans="2:15">
      <c r="B7" s="192"/>
      <c r="C7" s="193"/>
      <c r="D7" s="194"/>
      <c r="E7" s="194"/>
      <c r="F7" s="193"/>
      <c r="G7" s="195"/>
      <c r="H7" s="196"/>
      <c r="I7" s="196"/>
      <c r="J7" s="196"/>
      <c r="K7" s="197"/>
      <c r="L7" s="198"/>
      <c r="M7" s="199"/>
    </row>
    <row r="8" spans="2:15">
      <c r="B8" s="192"/>
      <c r="C8" s="193"/>
      <c r="D8" s="194"/>
      <c r="E8" s="194"/>
      <c r="F8" s="193"/>
      <c r="G8" s="195"/>
      <c r="H8" s="196"/>
      <c r="I8" s="196"/>
      <c r="J8" s="196"/>
      <c r="K8" s="197"/>
      <c r="L8" s="198"/>
      <c r="M8" s="199"/>
    </row>
    <row r="9" spans="2:15">
      <c r="B9" s="192"/>
      <c r="C9" s="193"/>
      <c r="D9" s="194"/>
      <c r="E9" s="194"/>
      <c r="F9" s="193"/>
      <c r="G9" s="195"/>
      <c r="H9" s="196"/>
      <c r="I9" s="196"/>
      <c r="J9" s="196"/>
      <c r="K9" s="197"/>
      <c r="L9" s="198"/>
      <c r="M9" s="199"/>
    </row>
    <row r="10" spans="2:15">
      <c r="B10" s="192"/>
      <c r="C10" s="193"/>
      <c r="D10" s="194"/>
      <c r="E10" s="194"/>
      <c r="F10" s="193"/>
      <c r="G10" s="195"/>
      <c r="H10" s="196"/>
      <c r="I10" s="196"/>
      <c r="J10" s="196"/>
      <c r="K10" s="197"/>
      <c r="L10" s="198"/>
      <c r="M10" s="199"/>
    </row>
    <row r="11" spans="2:15">
      <c r="B11" s="192"/>
      <c r="C11" s="193"/>
      <c r="D11" s="194"/>
      <c r="E11" s="194"/>
      <c r="F11" s="193"/>
      <c r="G11" s="195"/>
      <c r="H11" s="196"/>
      <c r="I11" s="196"/>
      <c r="J11" s="196"/>
      <c r="K11" s="197"/>
      <c r="L11" s="198"/>
      <c r="M11" s="199"/>
    </row>
    <row r="12" spans="2:15">
      <c r="B12" s="192"/>
      <c r="C12" s="193"/>
      <c r="D12" s="194"/>
      <c r="E12" s="194"/>
      <c r="F12" s="193"/>
      <c r="G12" s="195"/>
      <c r="H12" s="196"/>
      <c r="I12" s="196"/>
      <c r="J12" s="196"/>
      <c r="K12" s="197"/>
      <c r="L12" s="198"/>
      <c r="M12" s="199"/>
    </row>
    <row r="13" spans="2:15">
      <c r="B13" s="192"/>
      <c r="C13" s="193"/>
      <c r="D13" s="194"/>
      <c r="E13" s="194"/>
      <c r="F13" s="193"/>
      <c r="G13" s="195"/>
      <c r="H13" s="196"/>
      <c r="I13" s="196"/>
      <c r="J13" s="196"/>
      <c r="K13" s="197"/>
      <c r="L13" s="198"/>
      <c r="M13" s="199"/>
    </row>
    <row r="14" spans="2:15">
      <c r="B14" s="192"/>
      <c r="C14" s="193"/>
      <c r="D14" s="194"/>
      <c r="E14" s="194"/>
      <c r="F14" s="193"/>
      <c r="G14" s="195"/>
      <c r="H14" s="196"/>
      <c r="I14" s="196"/>
      <c r="J14" s="196"/>
      <c r="K14" s="197"/>
      <c r="L14" s="198"/>
      <c r="M14" s="199"/>
    </row>
    <row r="15" spans="2:15">
      <c r="B15" s="192"/>
      <c r="C15" s="193"/>
      <c r="D15" s="194"/>
      <c r="E15" s="194"/>
      <c r="F15" s="193"/>
      <c r="G15" s="195"/>
      <c r="H15" s="196"/>
      <c r="I15" s="196"/>
      <c r="J15" s="196"/>
      <c r="K15" s="197"/>
      <c r="L15" s="198"/>
      <c r="M15" s="199"/>
    </row>
    <row r="16" spans="2:15">
      <c r="B16" s="192"/>
      <c r="C16" s="193"/>
      <c r="D16" s="194"/>
      <c r="E16" s="194"/>
      <c r="F16" s="193"/>
      <c r="G16" s="195"/>
      <c r="H16" s="196"/>
      <c r="I16" s="196"/>
      <c r="J16" s="196"/>
      <c r="K16" s="197"/>
      <c r="L16" s="198"/>
      <c r="M16" s="199"/>
    </row>
    <row r="17" spans="2:13">
      <c r="B17" s="192"/>
      <c r="C17" s="193"/>
      <c r="D17" s="194"/>
      <c r="E17" s="194"/>
      <c r="F17" s="193"/>
      <c r="G17" s="195"/>
      <c r="H17" s="196"/>
      <c r="I17" s="196"/>
      <c r="J17" s="196"/>
      <c r="K17" s="197"/>
      <c r="L17" s="198"/>
      <c r="M17" s="199"/>
    </row>
    <row r="18" spans="2:13">
      <c r="B18" s="192"/>
      <c r="C18" s="193"/>
      <c r="D18" s="194"/>
      <c r="E18" s="194"/>
      <c r="F18" s="193"/>
      <c r="G18" s="195"/>
      <c r="H18" s="196"/>
      <c r="I18" s="196"/>
      <c r="J18" s="196"/>
      <c r="K18" s="197"/>
      <c r="L18" s="198"/>
      <c r="M18" s="199"/>
    </row>
    <row r="19" spans="2:13">
      <c r="B19" s="192"/>
      <c r="C19" s="193"/>
      <c r="D19" s="194"/>
      <c r="E19" s="194"/>
      <c r="F19" s="193"/>
      <c r="G19" s="195"/>
      <c r="H19" s="196"/>
      <c r="I19" s="196"/>
      <c r="J19" s="196"/>
      <c r="K19" s="197"/>
      <c r="L19" s="198"/>
      <c r="M19" s="199"/>
    </row>
    <row r="20" spans="2:13">
      <c r="B20" s="192"/>
      <c r="C20" s="193"/>
      <c r="D20" s="194"/>
      <c r="E20" s="194"/>
      <c r="F20" s="193"/>
      <c r="G20" s="195"/>
      <c r="H20" s="196"/>
      <c r="I20" s="196"/>
      <c r="J20" s="196"/>
      <c r="K20" s="197"/>
      <c r="L20" s="198"/>
      <c r="M20" s="199"/>
    </row>
    <row r="21" spans="2:13" ht="5.45" customHeight="1"/>
  </sheetData>
  <phoneticPr fontId="7"/>
  <dataValidations count="3">
    <dataValidation type="list" allowBlank="1" showInputMessage="1" showErrorMessage="1" sqref="B4:B20" xr:uid="{A6E461FE-8B91-4CD9-95D4-D5B7A869AC16}">
      <formula1>"2021,2022,2023,2024,2025,2026"</formula1>
    </dataValidation>
    <dataValidation type="list" allowBlank="1" showInputMessage="1" showErrorMessage="1" sqref="F4:F20" xr:uid="{30BFB3C2-79CD-437E-9BDA-241702E5975F}">
      <formula1>"主催,依頼"</formula1>
    </dataValidation>
    <dataValidation type="list" allowBlank="1" showInputMessage="1" showErrorMessage="1" sqref="G4:G20" xr:uid="{E880F278-B39E-44D1-A3F3-3B59446D7D17}">
      <formula1>"都内,国内,国内複数,海外,海外複数"</formula1>
    </dataValidation>
  </dataValidations>
  <pageMargins left="0.7" right="0.7" top="0.75" bottom="0.75" header="0.3" footer="0.3"/>
  <pageSetup paperSize="9" scale="56"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N180"/>
  <sheetViews>
    <sheetView view="pageBreakPreview" zoomScale="85" zoomScaleNormal="85" zoomScaleSheetLayoutView="85" workbookViewId="0">
      <selection activeCell="G19" sqref="G19"/>
    </sheetView>
  </sheetViews>
  <sheetFormatPr defaultColWidth="8.875" defaultRowHeight="13.5"/>
  <cols>
    <col min="1" max="1" width="1.375" style="40" customWidth="1"/>
    <col min="2" max="2" width="3.5" style="40" customWidth="1"/>
    <col min="3" max="3" width="24.75" style="36" customWidth="1"/>
    <col min="4" max="4" width="25.75" style="36" customWidth="1"/>
    <col min="5" max="5" width="14.375" style="24" customWidth="1"/>
    <col min="6" max="6" width="11.875" style="38" customWidth="1"/>
    <col min="7" max="7" width="22.625" style="38" customWidth="1"/>
    <col min="8" max="8" width="15.625" style="24" customWidth="1"/>
    <col min="9" max="9" width="22.75" style="25" customWidth="1"/>
    <col min="10" max="10" width="1.125" style="40" customWidth="1"/>
    <col min="11" max="11" width="80.875" style="244" customWidth="1"/>
    <col min="12" max="12" width="5.5" style="40" hidden="1" customWidth="1"/>
    <col min="13" max="13" width="23.125" style="40" bestFit="1" customWidth="1"/>
    <col min="14" max="16384" width="8.875" style="40"/>
  </cols>
  <sheetData>
    <row r="1" spans="1:11" ht="23.45" customHeight="1">
      <c r="B1" s="594" t="s">
        <v>100</v>
      </c>
      <c r="C1" s="594"/>
      <c r="D1" s="594"/>
      <c r="E1" s="594"/>
      <c r="F1" s="594"/>
      <c r="G1" s="594"/>
      <c r="H1" s="594"/>
      <c r="I1" s="40"/>
    </row>
    <row r="2" spans="1:11" ht="5.85" customHeight="1">
      <c r="C2" s="21"/>
      <c r="D2" s="20"/>
      <c r="E2" s="22"/>
      <c r="F2" s="22"/>
      <c r="G2" s="23"/>
    </row>
    <row r="3" spans="1:11" ht="28.15" customHeight="1">
      <c r="B3" s="585" t="s">
        <v>52</v>
      </c>
      <c r="C3" s="585"/>
      <c r="D3" s="593" t="str">
        <f>IF(助成金申請書!E8="","",助成金申請書!E8)</f>
        <v/>
      </c>
      <c r="E3" s="593"/>
      <c r="F3" s="593"/>
      <c r="G3" s="593"/>
      <c r="H3" s="15"/>
      <c r="I3" s="15"/>
      <c r="K3" s="244" t="s">
        <v>250</v>
      </c>
    </row>
    <row r="4" spans="1:11" ht="5.85" customHeight="1">
      <c r="C4" s="26"/>
      <c r="D4" s="26"/>
      <c r="E4" s="27"/>
      <c r="F4" s="27"/>
      <c r="G4" s="23"/>
      <c r="H4" s="28"/>
      <c r="I4" s="29"/>
    </row>
    <row r="5" spans="1:11" ht="18.600000000000001" customHeight="1">
      <c r="B5" s="585" t="s">
        <v>53</v>
      </c>
      <c r="C5" s="585"/>
      <c r="D5" s="593" t="str">
        <f>IF(助成金申請書!C26="","",助成金申請書!C26)</f>
        <v/>
      </c>
      <c r="E5" s="593"/>
      <c r="F5" s="593"/>
      <c r="G5" s="593"/>
      <c r="I5" s="17" t="s">
        <v>63</v>
      </c>
      <c r="K5" s="580" t="s">
        <v>232</v>
      </c>
    </row>
    <row r="6" spans="1:11" ht="18.600000000000001" customHeight="1">
      <c r="B6" s="585" t="s">
        <v>79</v>
      </c>
      <c r="C6" s="585"/>
      <c r="D6" s="74"/>
      <c r="E6" s="585" t="s">
        <v>80</v>
      </c>
      <c r="F6" s="585"/>
      <c r="G6" s="116"/>
      <c r="I6" s="66" t="str">
        <f>IF(COUNTIF(D5,"*②*"),"〇","")</f>
        <v/>
      </c>
      <c r="K6" s="580"/>
    </row>
    <row r="7" spans="1:11" ht="18.600000000000001" customHeight="1">
      <c r="B7" s="585" t="s">
        <v>54</v>
      </c>
      <c r="C7" s="585"/>
      <c r="D7" s="12"/>
      <c r="E7" s="585" t="s">
        <v>98</v>
      </c>
      <c r="F7" s="585"/>
      <c r="G7" s="127"/>
      <c r="I7" s="233"/>
      <c r="K7" s="580" t="s">
        <v>249</v>
      </c>
    </row>
    <row r="8" spans="1:11" ht="18.600000000000001" customHeight="1">
      <c r="B8" s="585" t="s">
        <v>97</v>
      </c>
      <c r="C8" s="585"/>
      <c r="D8" s="96">
        <f>D7-G7</f>
        <v>0</v>
      </c>
      <c r="E8" s="585" t="s">
        <v>56</v>
      </c>
      <c r="F8" s="585"/>
      <c r="G8" s="127"/>
      <c r="H8" s="40"/>
      <c r="I8" s="136"/>
      <c r="K8" s="580"/>
    </row>
    <row r="9" spans="1:11" ht="18.600000000000001" customHeight="1">
      <c r="B9" s="588" t="s">
        <v>57</v>
      </c>
      <c r="C9" s="588"/>
      <c r="D9" s="97">
        <f>D8*G8</f>
        <v>0</v>
      </c>
      <c r="E9" s="586" t="s">
        <v>107</v>
      </c>
      <c r="F9" s="587"/>
      <c r="G9" s="127"/>
      <c r="H9" s="30"/>
      <c r="I9" s="137"/>
      <c r="K9" s="580"/>
    </row>
    <row r="10" spans="1:11" ht="18.600000000000001" customHeight="1">
      <c r="B10" s="585" t="s">
        <v>59</v>
      </c>
      <c r="C10" s="585"/>
      <c r="D10" s="96">
        <f>F46</f>
        <v>0</v>
      </c>
      <c r="E10" s="588" t="s">
        <v>60</v>
      </c>
      <c r="F10" s="588"/>
      <c r="G10" s="140" t="e">
        <f>D10/D9</f>
        <v>#DIV/0!</v>
      </c>
    </row>
    <row r="11" spans="1:11" ht="18.600000000000001" customHeight="1">
      <c r="B11" s="585" t="s">
        <v>58</v>
      </c>
      <c r="C11" s="585"/>
      <c r="D11" s="96">
        <f>D10+G9</f>
        <v>0</v>
      </c>
      <c r="E11" s="588" t="s">
        <v>61</v>
      </c>
      <c r="F11" s="588"/>
      <c r="G11" s="140" t="e">
        <f>D11/D9</f>
        <v>#DIV/0!</v>
      </c>
    </row>
    <row r="12" spans="1:11" ht="6.6" customHeight="1">
      <c r="A12" s="14"/>
      <c r="B12" s="14"/>
      <c r="C12" s="14"/>
      <c r="D12" s="14"/>
      <c r="E12" s="14"/>
      <c r="F12" s="14"/>
      <c r="G12" s="14"/>
      <c r="H12" s="136"/>
      <c r="I12" s="136"/>
    </row>
    <row r="13" spans="1:11" ht="18.600000000000001" customHeight="1">
      <c r="A13" s="14"/>
      <c r="B13" s="585" t="s">
        <v>74</v>
      </c>
      <c r="C13" s="585"/>
      <c r="D13" s="94">
        <f>'別紙　入場者数合計'!C3</f>
        <v>0</v>
      </c>
      <c r="E13" s="586" t="s">
        <v>64</v>
      </c>
      <c r="F13" s="587"/>
      <c r="G13" s="128">
        <f>'別紙　入場者数合計'!E3</f>
        <v>0</v>
      </c>
      <c r="H13" s="14"/>
      <c r="I13" s="14"/>
      <c r="J13" s="36"/>
    </row>
    <row r="14" spans="1:11" ht="18.600000000000001" customHeight="1">
      <c r="A14" s="14"/>
      <c r="B14" s="588" t="s">
        <v>75</v>
      </c>
      <c r="C14" s="588"/>
      <c r="D14" s="94">
        <f>'別紙　入場者数合計'!C4</f>
        <v>0</v>
      </c>
      <c r="E14" s="586" t="s">
        <v>236</v>
      </c>
      <c r="F14" s="587"/>
      <c r="G14" s="128">
        <f>'別紙　入場者数合計'!E4</f>
        <v>0</v>
      </c>
      <c r="H14" s="14"/>
      <c r="I14" s="14"/>
      <c r="J14" s="36"/>
    </row>
    <row r="15" spans="1:11" ht="18.600000000000001" customHeight="1">
      <c r="A15" s="14"/>
      <c r="B15" s="588" t="s">
        <v>76</v>
      </c>
      <c r="C15" s="588"/>
      <c r="D15" s="94">
        <f>'別紙　入場者数合計'!C5</f>
        <v>0</v>
      </c>
      <c r="E15" s="586" t="s">
        <v>60</v>
      </c>
      <c r="F15" s="587"/>
      <c r="G15" s="129" t="e">
        <f>D15/D14</f>
        <v>#DIV/0!</v>
      </c>
      <c r="H15" s="14"/>
      <c r="I15" s="14"/>
      <c r="J15" s="36"/>
    </row>
    <row r="16" spans="1:11" ht="18.600000000000001" customHeight="1">
      <c r="A16" s="14"/>
      <c r="B16" s="585" t="s">
        <v>77</v>
      </c>
      <c r="C16" s="585"/>
      <c r="D16" s="94">
        <f>'別紙　入場者数合計'!C6</f>
        <v>0</v>
      </c>
      <c r="E16" s="586" t="s">
        <v>61</v>
      </c>
      <c r="F16" s="587"/>
      <c r="G16" s="129" t="e">
        <f>D16/D14</f>
        <v>#DIV/0!</v>
      </c>
      <c r="H16" s="14"/>
      <c r="I16" s="14"/>
      <c r="J16" s="36"/>
    </row>
    <row r="17" spans="2:14" ht="5.85" customHeight="1">
      <c r="C17" s="26"/>
      <c r="D17" s="26"/>
      <c r="E17" s="27"/>
      <c r="F17" s="27"/>
      <c r="G17" s="23"/>
    </row>
    <row r="18" spans="2:14" ht="21.6" customHeight="1">
      <c r="B18" s="576" t="s">
        <v>37</v>
      </c>
      <c r="C18" s="576"/>
      <c r="D18" s="576"/>
      <c r="E18" s="576"/>
      <c r="F18" s="576"/>
      <c r="G18" s="95">
        <f>G80</f>
        <v>0</v>
      </c>
      <c r="K18" s="580" t="s">
        <v>231</v>
      </c>
    </row>
    <row r="19" spans="2:14" ht="21.6" customHeight="1">
      <c r="B19" s="577" t="s">
        <v>38</v>
      </c>
      <c r="C19" s="577"/>
      <c r="D19" s="577"/>
      <c r="E19" s="577"/>
      <c r="F19" s="577"/>
      <c r="G19" s="95">
        <f>G179</f>
        <v>0</v>
      </c>
      <c r="K19" s="580"/>
    </row>
    <row r="20" spans="2:14" ht="5.85" customHeight="1"/>
    <row r="21" spans="2:14" ht="19.149999999999999" customHeight="1" thickBot="1">
      <c r="C21" s="41" t="s">
        <v>39</v>
      </c>
      <c r="E21" s="246"/>
      <c r="F21" s="246"/>
      <c r="G21" s="246"/>
      <c r="H21" s="246"/>
      <c r="I21" s="40"/>
    </row>
    <row r="22" spans="2:14" ht="21.6" customHeight="1" thickBot="1">
      <c r="B22" s="247" t="s">
        <v>233</v>
      </c>
      <c r="C22" s="248"/>
      <c r="D22" s="248"/>
      <c r="E22" s="248"/>
      <c r="F22" s="249" t="s">
        <v>234</v>
      </c>
      <c r="G22" s="243">
        <f>G46+G54+G68</f>
        <v>0</v>
      </c>
      <c r="H22" s="246"/>
      <c r="I22" s="40"/>
    </row>
    <row r="23" spans="2:14" ht="6" customHeight="1">
      <c r="B23" s="135"/>
      <c r="E23" s="38"/>
      <c r="G23" s="36"/>
      <c r="H23" s="40"/>
      <c r="I23" s="36"/>
    </row>
    <row r="24" spans="2:14" ht="21.6" customHeight="1">
      <c r="B24" s="135"/>
      <c r="C24" s="250" t="s">
        <v>237</v>
      </c>
      <c r="D24" s="45"/>
      <c r="E24" s="57"/>
      <c r="G24" s="36"/>
      <c r="H24" s="56"/>
      <c r="I24" s="36"/>
    </row>
    <row r="25" spans="2:14">
      <c r="B25" s="258"/>
      <c r="C25" s="147" t="s">
        <v>82</v>
      </c>
      <c r="D25" s="148" t="s">
        <v>83</v>
      </c>
      <c r="E25" s="149" t="s">
        <v>84</v>
      </c>
      <c r="F25" s="148" t="s">
        <v>110</v>
      </c>
      <c r="G25" s="150" t="s">
        <v>42</v>
      </c>
      <c r="H25" s="146"/>
      <c r="I25" s="40"/>
    </row>
    <row r="26" spans="2:14" s="299" customFormat="1" ht="13.15" customHeight="1">
      <c r="B26" s="297"/>
      <c r="C26" s="107"/>
      <c r="D26" s="75"/>
      <c r="E26" s="76"/>
      <c r="F26" s="77"/>
      <c r="G26" s="322" t="str">
        <f>IF(テーブル1[[#This Row],[会場]]="","",IF(ISNUMBER(テーブル1[[#This Row],[数量]]),PRODUCT(テーブル1[[#This Row],[単価]],テーブル1[[#This Row],[数量]]),""))</f>
        <v/>
      </c>
      <c r="H26" s="298"/>
      <c r="K26" s="574" t="s">
        <v>253</v>
      </c>
      <c r="L26" s="299" t="e">
        <f>MID(D5,FIND("①",D5),FIND("　②",D5)-FIND("①",D5))</f>
        <v>#VALUE!</v>
      </c>
    </row>
    <row r="27" spans="2:14" s="299" customFormat="1">
      <c r="B27" s="297"/>
      <c r="C27" s="107"/>
      <c r="D27" s="75"/>
      <c r="E27" s="78"/>
      <c r="F27" s="77"/>
      <c r="G27" s="322" t="str">
        <f>IF(テーブル1[[#This Row],[会場]]="","",IF(ISNUMBER(テーブル1[[#This Row],[数量]]),PRODUCT(テーブル1[[#This Row],[単価]],テーブル1[[#This Row],[数量]]),""))</f>
        <v/>
      </c>
      <c r="H27" s="298"/>
      <c r="K27" s="574"/>
      <c r="L27" s="299" t="str">
        <f>IFERROR(IF(COUNTIF(D5,"*③*"),
MID(D5,FIND("②",D5),FIND("　③",D5)-FIND("②",D5)),
MID(D5,FIND("②",D5),99)),"")</f>
        <v/>
      </c>
    </row>
    <row r="28" spans="2:14" s="299" customFormat="1">
      <c r="B28" s="297"/>
      <c r="C28" s="107"/>
      <c r="D28" s="75"/>
      <c r="E28" s="76"/>
      <c r="F28" s="77"/>
      <c r="G28" s="322" t="str">
        <f>IF(テーブル1[[#This Row],[会場]]="","",IF(ISNUMBER(テーブル1[[#This Row],[数量]]),PRODUCT(テーブル1[[#This Row],[単価]],テーブル1[[#This Row],[数量]]),""))</f>
        <v/>
      </c>
      <c r="H28" s="298"/>
      <c r="K28" s="574"/>
      <c r="L28" s="299" t="str">
        <f>IFERROR(IF(COUNTIF(D5,"*④*"),
MID(D5,FIND("③",D5),FIND("　④",D5)-FIND("③",D5)),
MID(D5,FIND("③",D5),99)),"")</f>
        <v/>
      </c>
    </row>
    <row r="29" spans="2:14" s="299" customFormat="1">
      <c r="B29" s="297"/>
      <c r="C29" s="107"/>
      <c r="D29" s="75"/>
      <c r="E29" s="76"/>
      <c r="F29" s="77"/>
      <c r="G29" s="322" t="str">
        <f>IF(テーブル1[[#This Row],[会場]]="","",IF(ISNUMBER(テーブル1[[#This Row],[数量]]),PRODUCT(テーブル1[[#This Row],[単価]],テーブル1[[#This Row],[数量]]),""))</f>
        <v/>
      </c>
      <c r="H29" s="298"/>
      <c r="K29" s="574"/>
      <c r="L29" s="299" t="str">
        <f>IFERROR(IF(COUNTIF(D5,"*⑤*"),
MID(D5,FIND("④",D5),FIND("　⑤",D5)-FIND("④",D5)),
MID(D5,FIND("④",D5),99)),"")</f>
        <v/>
      </c>
    </row>
    <row r="30" spans="2:14" s="299" customFormat="1">
      <c r="B30" s="297"/>
      <c r="C30" s="107"/>
      <c r="D30" s="75"/>
      <c r="E30" s="76"/>
      <c r="F30" s="77"/>
      <c r="G30" s="322" t="str">
        <f>IF(テーブル1[[#This Row],[会場]]="","",IF(ISNUMBER(テーブル1[[#This Row],[数量]]),PRODUCT(テーブル1[[#This Row],[単価]],テーブル1[[#This Row],[数量]]),""))</f>
        <v/>
      </c>
      <c r="H30" s="298"/>
      <c r="K30" s="574"/>
      <c r="L30" s="299" t="str">
        <f>IFERROR(IF(COUNTIF(D5,"*⑥*"),
MID(D5,FIND("⑤",D5),FIND("　⑥",D5)-FIND("⑤",D5)),
MID(D5,FIND("⑤",D5),99)),"")</f>
        <v/>
      </c>
      <c r="M30" s="300"/>
      <c r="N30" s="300"/>
    </row>
    <row r="31" spans="2:14" s="299" customFormat="1">
      <c r="B31" s="297"/>
      <c r="C31" s="107"/>
      <c r="D31" s="75"/>
      <c r="E31" s="76"/>
      <c r="F31" s="77"/>
      <c r="G31" s="322" t="str">
        <f>IF(テーブル1[[#This Row],[会場]]="","",IF(ISNUMBER(テーブル1[[#This Row],[数量]]),PRODUCT(テーブル1[[#This Row],[単価]],テーブル1[[#This Row],[数量]]),""))</f>
        <v/>
      </c>
      <c r="H31" s="298"/>
      <c r="K31" s="574"/>
      <c r="L31" s="299" t="str">
        <f>IFERROR(IF(COUNTIF(D5,"*⑦*"),
MID(D5,FIND("⑥",D5),FIND("　⑦",D5)-FIND("⑥",D5)),
MID(D5,FIND("⑥",D5),99)),"")</f>
        <v/>
      </c>
    </row>
    <row r="32" spans="2:14" s="299" customFormat="1">
      <c r="B32" s="297"/>
      <c r="C32" s="107"/>
      <c r="D32" s="75"/>
      <c r="E32" s="78"/>
      <c r="F32" s="77"/>
      <c r="G32" s="322" t="str">
        <f>IF(テーブル1[[#This Row],[会場]]="","",IF(ISNUMBER(テーブル1[[#This Row],[数量]]),PRODUCT(テーブル1[[#This Row],[単価]],テーブル1[[#This Row],[数量]]),""))</f>
        <v/>
      </c>
      <c r="H32" s="298"/>
      <c r="K32" s="574"/>
    </row>
    <row r="33" spans="1:14" s="299" customFormat="1">
      <c r="B33" s="297"/>
      <c r="C33" s="107"/>
      <c r="D33" s="75"/>
      <c r="E33" s="78"/>
      <c r="F33" s="77"/>
      <c r="G33" s="322" t="str">
        <f>IF(テーブル1[[#This Row],[会場]]="","",IF(ISNUMBER(テーブル1[[#This Row],[数量]]),PRODUCT(テーブル1[[#This Row],[単価]],テーブル1[[#This Row],[数量]]),""))</f>
        <v/>
      </c>
      <c r="H33" s="298"/>
      <c r="K33" s="574"/>
    </row>
    <row r="34" spans="1:14" s="299" customFormat="1">
      <c r="B34" s="297"/>
      <c r="C34" s="107"/>
      <c r="D34" s="75"/>
      <c r="E34" s="78"/>
      <c r="F34" s="77"/>
      <c r="G34" s="322" t="str">
        <f>IF(テーブル1[[#This Row],[会場]]="","",IF(ISNUMBER(テーブル1[[#This Row],[数量]]),PRODUCT(テーブル1[[#This Row],[単価]],テーブル1[[#This Row],[数量]]),""))</f>
        <v/>
      </c>
      <c r="H34" s="298"/>
      <c r="K34" s="574"/>
    </row>
    <row r="35" spans="1:14" s="299" customFormat="1">
      <c r="B35" s="297"/>
      <c r="C35" s="107"/>
      <c r="D35" s="75"/>
      <c r="E35" s="78"/>
      <c r="F35" s="77"/>
      <c r="G35" s="322" t="str">
        <f>IF(テーブル1[[#This Row],[会場]]="","",IF(ISNUMBER(テーブル1[[#This Row],[数量]]),PRODUCT(テーブル1[[#This Row],[単価]],テーブル1[[#This Row],[数量]]),""))</f>
        <v/>
      </c>
      <c r="H35" s="298"/>
      <c r="K35" s="574"/>
    </row>
    <row r="36" spans="1:14" s="299" customFormat="1">
      <c r="B36" s="297"/>
      <c r="C36" s="107"/>
      <c r="D36" s="75"/>
      <c r="E36" s="78"/>
      <c r="F36" s="77"/>
      <c r="G36" s="322" t="str">
        <f>IF(テーブル1[[#This Row],[会場]]="","",IF(ISNUMBER(テーブル1[[#This Row],[数量]]),PRODUCT(テーブル1[[#This Row],[単価]],テーブル1[[#This Row],[数量]]),""))</f>
        <v/>
      </c>
      <c r="H36" s="298"/>
      <c r="K36" s="574"/>
    </row>
    <row r="37" spans="1:14" s="299" customFormat="1">
      <c r="B37" s="297"/>
      <c r="C37" s="107"/>
      <c r="D37" s="75"/>
      <c r="E37" s="78"/>
      <c r="F37" s="77"/>
      <c r="G37" s="322" t="str">
        <f>IF(テーブル1[[#This Row],[会場]]="","",IF(ISNUMBER(テーブル1[[#This Row],[数量]]),PRODUCT(テーブル1[[#This Row],[単価]],テーブル1[[#This Row],[数量]]),""))</f>
        <v/>
      </c>
      <c r="H37" s="298"/>
      <c r="K37" s="574"/>
    </row>
    <row r="38" spans="1:14" s="299" customFormat="1">
      <c r="B38" s="297"/>
      <c r="C38" s="107"/>
      <c r="D38" s="75"/>
      <c r="E38" s="78"/>
      <c r="F38" s="77"/>
      <c r="G38" s="322" t="str">
        <f>IF(テーブル1[[#This Row],[会場]]="","",IF(ISNUMBER(テーブル1[[#This Row],[数量]]),PRODUCT(テーブル1[[#This Row],[単価]],テーブル1[[#This Row],[数量]]),""))</f>
        <v/>
      </c>
      <c r="H38" s="298"/>
      <c r="K38" s="574"/>
    </row>
    <row r="39" spans="1:14" s="299" customFormat="1">
      <c r="B39" s="297"/>
      <c r="C39" s="107"/>
      <c r="D39" s="75"/>
      <c r="E39" s="76"/>
      <c r="F39" s="77"/>
      <c r="G39" s="322" t="str">
        <f>IF(テーブル1[[#This Row],[会場]]="","",IF(ISNUMBER(テーブル1[[#This Row],[数量]]),PRODUCT(テーブル1[[#This Row],[単価]],テーブル1[[#This Row],[数量]]),""))</f>
        <v/>
      </c>
      <c r="H39" s="298"/>
      <c r="K39" s="574"/>
    </row>
    <row r="40" spans="1:14" s="299" customFormat="1">
      <c r="B40" s="297"/>
      <c r="C40" s="107"/>
      <c r="D40" s="75"/>
      <c r="E40" s="76"/>
      <c r="F40" s="77"/>
      <c r="G40" s="322" t="str">
        <f>IF(テーブル1[[#This Row],[会場]]="","",IF(ISNUMBER(テーブル1[[#This Row],[数量]]),PRODUCT(テーブル1[[#This Row],[単価]],テーブル1[[#This Row],[数量]]),""))</f>
        <v/>
      </c>
      <c r="H40" s="298"/>
      <c r="K40" s="574"/>
    </row>
    <row r="41" spans="1:14" s="299" customFormat="1">
      <c r="B41" s="297"/>
      <c r="C41" s="107"/>
      <c r="D41" s="75"/>
      <c r="E41" s="76"/>
      <c r="F41" s="77"/>
      <c r="G41" s="322" t="str">
        <f>IF(テーブル1[[#This Row],[会場]]="","",IF(ISNUMBER(テーブル1[[#This Row],[数量]]),PRODUCT(テーブル1[[#This Row],[単価]],テーブル1[[#This Row],[数量]]),""))</f>
        <v/>
      </c>
      <c r="H41" s="298"/>
      <c r="K41" s="574"/>
    </row>
    <row r="42" spans="1:14" s="299" customFormat="1">
      <c r="B42" s="297"/>
      <c r="C42" s="107"/>
      <c r="D42" s="75"/>
      <c r="E42" s="76"/>
      <c r="F42" s="77"/>
      <c r="G42" s="322" t="str">
        <f>IF(テーブル1[[#This Row],[会場]]="","",IF(ISNUMBER(テーブル1[[#This Row],[数量]]),PRODUCT(テーブル1[[#This Row],[単価]],テーブル1[[#This Row],[数量]]),""))</f>
        <v/>
      </c>
      <c r="H42" s="298"/>
      <c r="K42" s="574"/>
    </row>
    <row r="43" spans="1:14" s="299" customFormat="1">
      <c r="B43" s="297"/>
      <c r="C43" s="107"/>
      <c r="D43" s="75"/>
      <c r="E43" s="76"/>
      <c r="F43" s="77"/>
      <c r="G43" s="322" t="str">
        <f>IF(テーブル1[[#This Row],[会場]]="","",IF(ISNUMBER(テーブル1[[#This Row],[数量]]),PRODUCT(テーブル1[[#This Row],[単価]],テーブル1[[#This Row],[数量]]),""))</f>
        <v/>
      </c>
      <c r="H43" s="298"/>
      <c r="K43" s="574"/>
    </row>
    <row r="44" spans="1:14" s="299" customFormat="1">
      <c r="B44" s="297"/>
      <c r="C44" s="107"/>
      <c r="D44" s="75"/>
      <c r="E44" s="78"/>
      <c r="F44" s="77"/>
      <c r="G44" s="322" t="str">
        <f>IF(テーブル1[[#This Row],[会場]]="","",IF(ISNUMBER(テーブル1[[#This Row],[数量]]),PRODUCT(テーブル1[[#This Row],[単価]],テーブル1[[#This Row],[数量]]),""))</f>
        <v/>
      </c>
      <c r="H44" s="298"/>
      <c r="K44" s="574"/>
    </row>
    <row r="45" spans="1:14" s="299" customFormat="1">
      <c r="B45" s="297"/>
      <c r="C45" s="107"/>
      <c r="D45" s="75"/>
      <c r="E45" s="76"/>
      <c r="F45" s="77"/>
      <c r="G45" s="322" t="str">
        <f>IF(テーブル1[[#This Row],[会場]]="","",IF(ISNUMBER(テーブル1[[#This Row],[数量]]),PRODUCT(テーブル1[[#This Row],[単価]],テーブル1[[#This Row],[数量]]),""))</f>
        <v/>
      </c>
      <c r="H45" s="298"/>
      <c r="K45" s="574"/>
    </row>
    <row r="46" spans="1:14" s="102" customFormat="1" ht="21.6" customHeight="1">
      <c r="A46" s="101"/>
      <c r="B46" s="259"/>
      <c r="C46" s="255"/>
      <c r="D46" s="109"/>
      <c r="E46" s="151" t="s">
        <v>106</v>
      </c>
      <c r="F46" s="282">
        <f>SUM(F26:F45)</f>
        <v>0</v>
      </c>
      <c r="G46" s="283">
        <f>SUM(G26:G45)</f>
        <v>0</v>
      </c>
      <c r="I46" s="101"/>
      <c r="J46" s="101"/>
      <c r="K46" s="245"/>
      <c r="L46" s="101"/>
    </row>
    <row r="47" spans="1:14" s="102" customFormat="1" ht="6" customHeight="1">
      <c r="A47" s="101"/>
      <c r="B47" s="103"/>
      <c r="C47" s="104"/>
      <c r="E47" s="37"/>
      <c r="F47" s="105"/>
      <c r="G47" s="105"/>
      <c r="H47" s="37"/>
      <c r="I47" s="39"/>
      <c r="J47" s="101"/>
      <c r="K47" s="245"/>
      <c r="L47" s="101"/>
      <c r="M47" s="101"/>
      <c r="N47" s="101"/>
    </row>
    <row r="48" spans="1:14" ht="21.6" customHeight="1">
      <c r="B48" s="135"/>
      <c r="C48" s="250" t="s">
        <v>230</v>
      </c>
      <c r="D48" s="45"/>
      <c r="E48" s="57"/>
      <c r="G48" s="36"/>
      <c r="H48" s="56"/>
      <c r="I48" s="36"/>
    </row>
    <row r="49" spans="1:14" s="101" customFormat="1" ht="14.45" customHeight="1">
      <c r="B49" s="103"/>
      <c r="C49" s="311"/>
      <c r="D49" s="312" t="s">
        <v>62</v>
      </c>
      <c r="E49" s="153" t="s">
        <v>84</v>
      </c>
      <c r="F49" s="154" t="s">
        <v>99</v>
      </c>
      <c r="G49" s="155" t="s">
        <v>42</v>
      </c>
      <c r="H49" s="42"/>
      <c r="I49" s="102"/>
      <c r="K49" s="245"/>
    </row>
    <row r="50" spans="1:14" s="301" customFormat="1" ht="14.45" customHeight="1">
      <c r="B50" s="302"/>
      <c r="C50" s="309"/>
      <c r="D50" s="132"/>
      <c r="E50" s="130"/>
      <c r="F50" s="130"/>
      <c r="G50" s="322">
        <f>PRODUCT(E50,F50)</f>
        <v>0</v>
      </c>
      <c r="H50" s="304"/>
      <c r="I50" s="303"/>
      <c r="K50" s="579"/>
    </row>
    <row r="51" spans="1:14" s="301" customFormat="1" ht="14.45" customHeight="1">
      <c r="B51" s="302"/>
      <c r="C51" s="309"/>
      <c r="D51" s="132"/>
      <c r="E51" s="130"/>
      <c r="F51" s="241"/>
      <c r="G51" s="322">
        <f>PRODUCT(E51,F51)</f>
        <v>0</v>
      </c>
      <c r="H51" s="304"/>
      <c r="I51" s="303"/>
      <c r="K51" s="579"/>
    </row>
    <row r="52" spans="1:14" s="303" customFormat="1" ht="14.45" customHeight="1">
      <c r="A52" s="301"/>
      <c r="B52" s="302"/>
      <c r="C52" s="309"/>
      <c r="D52" s="132"/>
      <c r="E52" s="130"/>
      <c r="F52" s="130"/>
      <c r="G52" s="322">
        <f>PRODUCT(E52,F52)</f>
        <v>0</v>
      </c>
      <c r="H52" s="304"/>
      <c r="J52" s="301"/>
      <c r="K52" s="579"/>
      <c r="L52" s="301"/>
      <c r="M52" s="301"/>
    </row>
    <row r="53" spans="1:14" s="303" customFormat="1" ht="14.45" customHeight="1">
      <c r="A53" s="301"/>
      <c r="B53" s="302"/>
      <c r="C53" s="310"/>
      <c r="D53" s="156"/>
      <c r="E53" s="157"/>
      <c r="F53" s="157"/>
      <c r="G53" s="322">
        <f>PRODUCT(E53,F53)</f>
        <v>0</v>
      </c>
      <c r="H53" s="304"/>
      <c r="J53" s="301"/>
      <c r="K53" s="579"/>
      <c r="L53" s="301"/>
      <c r="M53" s="301"/>
    </row>
    <row r="54" spans="1:14" s="102" customFormat="1" ht="21.6" customHeight="1">
      <c r="A54" s="101"/>
      <c r="B54" s="103"/>
      <c r="C54" s="256"/>
      <c r="D54" s="106"/>
      <c r="E54" s="106"/>
      <c r="F54" s="178" t="s">
        <v>119</v>
      </c>
      <c r="G54" s="280">
        <f>SUM(G50:G53)</f>
        <v>0</v>
      </c>
      <c r="H54" s="39"/>
      <c r="J54" s="101"/>
      <c r="K54" s="245"/>
      <c r="L54" s="101"/>
      <c r="M54" s="101"/>
    </row>
    <row r="55" spans="1:14" s="102" customFormat="1" ht="6" customHeight="1">
      <c r="A55" s="101"/>
      <c r="B55" s="103"/>
      <c r="C55" s="104"/>
      <c r="E55" s="37"/>
      <c r="F55" s="105"/>
      <c r="G55" s="105"/>
      <c r="H55" s="37"/>
      <c r="I55" s="39"/>
      <c r="J55" s="101"/>
      <c r="K55" s="245"/>
      <c r="L55" s="101"/>
      <c r="M55" s="101"/>
      <c r="N55" s="101"/>
    </row>
    <row r="56" spans="1:14" ht="21.6" customHeight="1">
      <c r="B56" s="260"/>
      <c r="C56" s="277" t="s">
        <v>235</v>
      </c>
      <c r="D56" s="45"/>
      <c r="E56" s="57"/>
      <c r="H56" s="37"/>
      <c r="I56" s="39"/>
    </row>
    <row r="57" spans="1:14" s="101" customFormat="1" ht="14.45" customHeight="1">
      <c r="B57" s="103"/>
      <c r="C57" s="108" t="s">
        <v>40</v>
      </c>
      <c r="D57" s="152" t="s">
        <v>62</v>
      </c>
      <c r="E57" s="153" t="s">
        <v>84</v>
      </c>
      <c r="F57" s="154" t="s">
        <v>99</v>
      </c>
      <c r="G57" s="150" t="s">
        <v>42</v>
      </c>
      <c r="H57" s="42"/>
      <c r="I57" s="102"/>
      <c r="K57" s="245"/>
    </row>
    <row r="58" spans="1:14" s="301" customFormat="1" ht="14.45" customHeight="1">
      <c r="B58" s="302"/>
      <c r="C58" s="305"/>
      <c r="D58" s="132"/>
      <c r="E58" s="130"/>
      <c r="F58" s="130"/>
      <c r="G58" s="322">
        <f t="shared" ref="G58:G67" si="0">PRODUCT(E58,F58)</f>
        <v>0</v>
      </c>
      <c r="H58" s="304"/>
      <c r="I58" s="303"/>
      <c r="K58" s="578" t="s">
        <v>254</v>
      </c>
    </row>
    <row r="59" spans="1:14" s="301" customFormat="1" ht="14.45" customHeight="1">
      <c r="B59" s="302"/>
      <c r="C59" s="306"/>
      <c r="D59" s="132"/>
      <c r="E59" s="130"/>
      <c r="F59" s="241"/>
      <c r="G59" s="322">
        <f t="shared" si="0"/>
        <v>0</v>
      </c>
      <c r="H59" s="304"/>
      <c r="I59" s="303"/>
      <c r="K59" s="579"/>
    </row>
    <row r="60" spans="1:14" s="301" customFormat="1" ht="14.45" customHeight="1">
      <c r="B60" s="302"/>
      <c r="C60" s="306"/>
      <c r="D60" s="132"/>
      <c r="E60" s="130"/>
      <c r="F60" s="241"/>
      <c r="G60" s="322">
        <f t="shared" si="0"/>
        <v>0</v>
      </c>
      <c r="H60" s="304"/>
      <c r="I60" s="303"/>
      <c r="K60" s="579"/>
    </row>
    <row r="61" spans="1:14" s="301" customFormat="1" ht="14.45" customHeight="1">
      <c r="B61" s="302"/>
      <c r="C61" s="306"/>
      <c r="D61" s="132"/>
      <c r="E61" s="130"/>
      <c r="F61" s="241"/>
      <c r="G61" s="322">
        <f t="shared" si="0"/>
        <v>0</v>
      </c>
      <c r="H61" s="304"/>
      <c r="I61" s="303"/>
      <c r="K61" s="579"/>
    </row>
    <row r="62" spans="1:14" s="301" customFormat="1" ht="14.45" customHeight="1">
      <c r="B62" s="302"/>
      <c r="C62" s="306"/>
      <c r="D62" s="132"/>
      <c r="E62" s="130"/>
      <c r="F62" s="241"/>
      <c r="G62" s="322">
        <f t="shared" si="0"/>
        <v>0</v>
      </c>
      <c r="H62" s="304"/>
      <c r="I62" s="303"/>
      <c r="K62" s="579"/>
    </row>
    <row r="63" spans="1:14" s="301" customFormat="1" ht="14.45" customHeight="1">
      <c r="B63" s="302"/>
      <c r="C63" s="306"/>
      <c r="D63" s="132"/>
      <c r="E63" s="130"/>
      <c r="F63" s="241"/>
      <c r="G63" s="322">
        <f t="shared" si="0"/>
        <v>0</v>
      </c>
      <c r="H63" s="304"/>
      <c r="I63" s="303"/>
      <c r="K63" s="579"/>
    </row>
    <row r="64" spans="1:14" s="301" customFormat="1" ht="14.45" customHeight="1">
      <c r="B64" s="302"/>
      <c r="C64" s="306"/>
      <c r="D64" s="132"/>
      <c r="E64" s="130"/>
      <c r="F64" s="241"/>
      <c r="G64" s="322">
        <f t="shared" si="0"/>
        <v>0</v>
      </c>
      <c r="H64" s="304"/>
      <c r="I64" s="303"/>
      <c r="K64" s="579"/>
    </row>
    <row r="65" spans="1:14" s="301" customFormat="1" ht="14.45" customHeight="1">
      <c r="B65" s="302"/>
      <c r="C65" s="306"/>
      <c r="D65" s="132"/>
      <c r="E65" s="130"/>
      <c r="F65" s="241"/>
      <c r="G65" s="322">
        <f t="shared" si="0"/>
        <v>0</v>
      </c>
      <c r="H65" s="304"/>
      <c r="I65" s="303"/>
      <c r="K65" s="579"/>
    </row>
    <row r="66" spans="1:14" s="301" customFormat="1" ht="14.45" customHeight="1">
      <c r="B66" s="302"/>
      <c r="C66" s="306"/>
      <c r="D66" s="132"/>
      <c r="E66" s="130"/>
      <c r="F66" s="241"/>
      <c r="G66" s="322">
        <f t="shared" si="0"/>
        <v>0</v>
      </c>
      <c r="H66" s="304"/>
      <c r="I66" s="303"/>
      <c r="K66" s="579"/>
    </row>
    <row r="67" spans="1:14" s="303" customFormat="1" ht="14.45" customHeight="1">
      <c r="A67" s="301"/>
      <c r="B67" s="302"/>
      <c r="C67" s="307"/>
      <c r="D67" s="132"/>
      <c r="E67" s="130"/>
      <c r="F67" s="130"/>
      <c r="G67" s="322">
        <f t="shared" si="0"/>
        <v>0</v>
      </c>
      <c r="H67" s="304"/>
      <c r="J67" s="301"/>
      <c r="K67" s="579"/>
      <c r="L67" s="301"/>
      <c r="M67" s="301"/>
    </row>
    <row r="68" spans="1:14" s="102" customFormat="1" ht="21.6" customHeight="1">
      <c r="A68" s="101"/>
      <c r="B68" s="110"/>
      <c r="C68" s="257"/>
      <c r="D68" s="106"/>
      <c r="E68" s="106"/>
      <c r="F68" s="178" t="s">
        <v>225</v>
      </c>
      <c r="G68" s="280">
        <f>SUM(G58:G67)</f>
        <v>0</v>
      </c>
      <c r="H68" s="39"/>
      <c r="J68" s="101"/>
      <c r="K68" s="245"/>
      <c r="L68" s="101"/>
      <c r="M68" s="101"/>
    </row>
    <row r="69" spans="1:14" s="102" customFormat="1" ht="6" customHeight="1" thickBot="1">
      <c r="A69" s="101"/>
      <c r="B69" s="101"/>
      <c r="C69" s="104"/>
      <c r="E69" s="105"/>
      <c r="F69" s="105"/>
      <c r="G69" s="37"/>
      <c r="H69" s="39"/>
      <c r="J69" s="101"/>
      <c r="K69" s="245"/>
      <c r="L69" s="101"/>
      <c r="M69" s="101"/>
    </row>
    <row r="70" spans="1:14" ht="35.1" customHeight="1" thickBot="1">
      <c r="B70" s="589" t="s">
        <v>228</v>
      </c>
      <c r="C70" s="590"/>
      <c r="D70" s="591" t="s">
        <v>226</v>
      </c>
      <c r="E70" s="591"/>
      <c r="F70" s="592"/>
      <c r="G70" s="281"/>
      <c r="H70" s="39"/>
      <c r="I70" s="36"/>
    </row>
    <row r="71" spans="1:14" s="102" customFormat="1" ht="6" customHeight="1" thickBot="1">
      <c r="A71" s="101"/>
      <c r="B71" s="101"/>
      <c r="E71" s="105"/>
      <c r="F71" s="105"/>
      <c r="G71" s="105"/>
      <c r="H71" s="105"/>
      <c r="I71" s="111"/>
      <c r="J71" s="101"/>
      <c r="K71" s="245"/>
      <c r="L71" s="101"/>
      <c r="M71" s="101"/>
      <c r="N71" s="101"/>
    </row>
    <row r="72" spans="1:14" ht="21.6" customHeight="1" thickBot="1">
      <c r="B72" s="253" t="s">
        <v>227</v>
      </c>
      <c r="C72" s="254"/>
      <c r="D72" s="248"/>
      <c r="E72" s="248"/>
      <c r="F72" s="249" t="s">
        <v>234</v>
      </c>
      <c r="G72" s="243">
        <f>SUM(G75:G78)</f>
        <v>0</v>
      </c>
      <c r="H72" s="39"/>
      <c r="I72" s="36"/>
    </row>
    <row r="73" spans="1:14" ht="6" customHeight="1">
      <c r="B73" s="135"/>
      <c r="E73" s="38"/>
      <c r="G73" s="36"/>
      <c r="H73" s="40"/>
      <c r="I73" s="36"/>
    </row>
    <row r="74" spans="1:14">
      <c r="B74" s="103"/>
      <c r="C74" s="308"/>
      <c r="D74" s="168" t="s">
        <v>62</v>
      </c>
      <c r="E74" s="153" t="s">
        <v>84</v>
      </c>
      <c r="F74" s="154" t="s">
        <v>99</v>
      </c>
      <c r="G74" s="179" t="s">
        <v>42</v>
      </c>
      <c r="H74" s="42"/>
      <c r="I74" s="36"/>
    </row>
    <row r="75" spans="1:14" s="299" customFormat="1">
      <c r="B75" s="302"/>
      <c r="C75" s="313"/>
      <c r="D75" s="278"/>
      <c r="E75" s="130"/>
      <c r="F75" s="130"/>
      <c r="G75" s="322">
        <f t="shared" ref="G75:G78" si="1">PRODUCT(E75,F75)</f>
        <v>0</v>
      </c>
      <c r="H75" s="304"/>
      <c r="I75" s="298"/>
      <c r="K75" s="575"/>
    </row>
    <row r="76" spans="1:14" s="299" customFormat="1">
      <c r="B76" s="302"/>
      <c r="C76" s="313"/>
      <c r="D76" s="278"/>
      <c r="E76" s="130"/>
      <c r="F76" s="130"/>
      <c r="G76" s="323">
        <f t="shared" si="1"/>
        <v>0</v>
      </c>
      <c r="H76" s="304"/>
      <c r="I76" s="298"/>
      <c r="K76" s="575"/>
    </row>
    <row r="77" spans="1:14" s="299" customFormat="1">
      <c r="B77" s="302"/>
      <c r="C77" s="313"/>
      <c r="D77" s="278"/>
      <c r="E77" s="133"/>
      <c r="F77" s="117"/>
      <c r="G77" s="323">
        <f t="shared" si="1"/>
        <v>0</v>
      </c>
      <c r="H77" s="304"/>
      <c r="I77" s="298"/>
      <c r="K77" s="575"/>
    </row>
    <row r="78" spans="1:14" s="299" customFormat="1">
      <c r="B78" s="314"/>
      <c r="C78" s="315"/>
      <c r="D78" s="279"/>
      <c r="E78" s="134"/>
      <c r="F78" s="118"/>
      <c r="G78" s="324">
        <f t="shared" si="1"/>
        <v>0</v>
      </c>
      <c r="H78" s="304"/>
      <c r="I78" s="298"/>
      <c r="K78" s="575"/>
    </row>
    <row r="79" spans="1:14" ht="6" customHeight="1" thickBot="1">
      <c r="E79" s="38"/>
      <c r="H79" s="38"/>
      <c r="I79" s="44"/>
    </row>
    <row r="80" spans="1:14" s="101" customFormat="1" ht="22.15" customHeight="1" thickBot="1">
      <c r="B80" s="112" t="s">
        <v>229</v>
      </c>
      <c r="C80" s="113"/>
      <c r="D80" s="113"/>
      <c r="E80" s="46"/>
      <c r="F80" s="114"/>
      <c r="G80" s="242">
        <f>G22+G70+G72</f>
        <v>0</v>
      </c>
      <c r="H80" s="47"/>
      <c r="I80" s="102"/>
      <c r="K80" s="245"/>
    </row>
    <row r="81" spans="1:11">
      <c r="I81" s="29"/>
    </row>
    <row r="82" spans="1:11" ht="6" customHeight="1">
      <c r="I82" s="29"/>
    </row>
    <row r="83" spans="1:11" ht="18.75">
      <c r="C83" s="41" t="s">
        <v>43</v>
      </c>
      <c r="I83" s="29"/>
    </row>
    <row r="84" spans="1:11" ht="6" customHeight="1" thickBot="1"/>
    <row r="85" spans="1:11" ht="21.6" customHeight="1" thickBot="1">
      <c r="B85" s="581" t="s">
        <v>111</v>
      </c>
      <c r="C85" s="582"/>
      <c r="D85" s="48"/>
      <c r="E85" s="49"/>
      <c r="F85" s="50" t="s">
        <v>242</v>
      </c>
      <c r="G85" s="284">
        <f>SUM(G119,G133,G148,G166)</f>
        <v>0</v>
      </c>
      <c r="H85" s="51" t="s">
        <v>243</v>
      </c>
      <c r="I85" s="284">
        <f>SUM(I119,I133,I148,I166)</f>
        <v>0</v>
      </c>
    </row>
    <row r="86" spans="1:11" ht="6" customHeight="1">
      <c r="B86" s="135"/>
      <c r="E86" s="38"/>
      <c r="G86" s="36"/>
      <c r="H86" s="40"/>
      <c r="I86" s="36"/>
    </row>
    <row r="87" spans="1:11" ht="21.6" customHeight="1">
      <c r="B87" s="135"/>
      <c r="C87" s="250" t="s">
        <v>44</v>
      </c>
      <c r="D87" s="45"/>
      <c r="E87" s="57"/>
      <c r="G87" s="36"/>
      <c r="H87" s="56" t="s">
        <v>86</v>
      </c>
      <c r="I87" s="36"/>
    </row>
    <row r="88" spans="1:11">
      <c r="A88" s="43"/>
      <c r="B88" s="251"/>
      <c r="C88" s="161" t="s">
        <v>45</v>
      </c>
      <c r="D88" s="162" t="s">
        <v>46</v>
      </c>
      <c r="E88" s="163" t="s">
        <v>41</v>
      </c>
      <c r="F88" s="162" t="s">
        <v>109</v>
      </c>
      <c r="G88" s="164" t="s">
        <v>245</v>
      </c>
      <c r="H88" s="165" t="s">
        <v>47</v>
      </c>
      <c r="I88" s="166" t="s">
        <v>244</v>
      </c>
    </row>
    <row r="89" spans="1:11" s="299" customFormat="1">
      <c r="B89" s="316"/>
      <c r="C89" s="159"/>
      <c r="D89" s="79"/>
      <c r="E89" s="80"/>
      <c r="F89" s="81"/>
      <c r="G89" s="325" t="str">
        <f>IF(テーブル10[[#This Row],[数量]]="","",IF(ISNUMBER(テーブル10[[#This Row],[数量]]),PRODUCT(テーブル10[[#This Row],[単価]],テーブル10[[#This Row],[数量]]),""))</f>
        <v/>
      </c>
      <c r="H89" s="82"/>
      <c r="I89" s="328" t="str">
        <f>IF(テーブル10[[#This Row],[税率]]="","",ROUNDUP(テーブル10[[#This Row],[単価]]/(1+テーブル10[[#This Row],[税率]]),0)*テーブル10[[#This Row],[数量]])</f>
        <v/>
      </c>
      <c r="K89" s="574" t="s">
        <v>255</v>
      </c>
    </row>
    <row r="90" spans="1:11" s="299" customFormat="1">
      <c r="B90" s="316"/>
      <c r="C90" s="160"/>
      <c r="D90" s="83"/>
      <c r="E90" s="84"/>
      <c r="F90" s="85"/>
      <c r="G90" s="326" t="str">
        <f>IF(テーブル10[[#This Row],[数量]]="","",IF(ISNUMBER(テーブル10[[#This Row],[数量]]),PRODUCT(テーブル10[[#This Row],[単価]],テーブル10[[#This Row],[数量]]),""))</f>
        <v/>
      </c>
      <c r="H90" s="86"/>
      <c r="I90" s="329" t="str">
        <f>IF(テーブル10[[#This Row],[税率]]="","",ROUNDUP(テーブル10[[#This Row],[単価]]/(1+テーブル10[[#This Row],[税率]]),0)*テーブル10[[#This Row],[数量]])</f>
        <v/>
      </c>
      <c r="K90" s="574"/>
    </row>
    <row r="91" spans="1:11" s="299" customFormat="1">
      <c r="B91" s="316"/>
      <c r="C91" s="160"/>
      <c r="D91" s="83"/>
      <c r="E91" s="80"/>
      <c r="F91" s="81"/>
      <c r="G91" s="326" t="str">
        <f>IF(テーブル10[[#This Row],[数量]]="","",IF(ISNUMBER(テーブル10[[#This Row],[数量]]),PRODUCT(テーブル10[[#This Row],[単価]],テーブル10[[#This Row],[数量]]),""))</f>
        <v/>
      </c>
      <c r="H91" s="86"/>
      <c r="I91" s="329" t="str">
        <f>IF(テーブル10[[#This Row],[税率]]="","",ROUNDUP(テーブル10[[#This Row],[単価]]/(1+テーブル10[[#This Row],[税率]]),0)*テーブル10[[#This Row],[数量]])</f>
        <v/>
      </c>
      <c r="K91" s="574"/>
    </row>
    <row r="92" spans="1:11" s="299" customFormat="1">
      <c r="B92" s="316"/>
      <c r="C92" s="160"/>
      <c r="D92" s="83"/>
      <c r="E92" s="84"/>
      <c r="F92" s="85"/>
      <c r="G92" s="326" t="str">
        <f>IF(テーブル10[[#This Row],[数量]]="","",IF(ISNUMBER(テーブル10[[#This Row],[数量]]),PRODUCT(テーブル10[[#This Row],[単価]],テーブル10[[#This Row],[数量]]),""))</f>
        <v/>
      </c>
      <c r="H92" s="86"/>
      <c r="I92" s="329" t="str">
        <f>IF(テーブル10[[#This Row],[税率]]="","",ROUNDUP(テーブル10[[#This Row],[単価]]/(1+テーブル10[[#This Row],[税率]]),0)*テーブル10[[#This Row],[数量]])</f>
        <v/>
      </c>
      <c r="K92" s="574"/>
    </row>
    <row r="93" spans="1:11" s="299" customFormat="1">
      <c r="B93" s="316"/>
      <c r="C93" s="160"/>
      <c r="D93" s="83"/>
      <c r="E93" s="84"/>
      <c r="F93" s="85"/>
      <c r="G93" s="326" t="str">
        <f>IF(テーブル10[[#This Row],[数量]]="","",IF(ISNUMBER(テーブル10[[#This Row],[数量]]),PRODUCT(テーブル10[[#This Row],[単価]],テーブル10[[#This Row],[数量]]),""))</f>
        <v/>
      </c>
      <c r="H93" s="86"/>
      <c r="I93" s="329" t="str">
        <f>IF(テーブル10[[#This Row],[税率]]="","",ROUNDUP(テーブル10[[#This Row],[単価]]/(1+テーブル10[[#This Row],[税率]]),0)*テーブル10[[#This Row],[数量]])</f>
        <v/>
      </c>
      <c r="K93" s="574"/>
    </row>
    <row r="94" spans="1:11" s="299" customFormat="1">
      <c r="B94" s="316"/>
      <c r="C94" s="160"/>
      <c r="D94" s="83"/>
      <c r="E94" s="84"/>
      <c r="F94" s="85"/>
      <c r="G94" s="326" t="str">
        <f>IF(テーブル10[[#This Row],[数量]]="","",IF(ISNUMBER(テーブル10[[#This Row],[数量]]),PRODUCT(テーブル10[[#This Row],[単価]],テーブル10[[#This Row],[数量]]),""))</f>
        <v/>
      </c>
      <c r="H94" s="86"/>
      <c r="I94" s="329" t="str">
        <f>IF(テーブル10[[#This Row],[税率]]="","",ROUNDUP(テーブル10[[#This Row],[単価]]/(1+テーブル10[[#This Row],[税率]]),0)*テーブル10[[#This Row],[数量]])</f>
        <v/>
      </c>
      <c r="K94" s="574"/>
    </row>
    <row r="95" spans="1:11" s="299" customFormat="1">
      <c r="B95" s="316"/>
      <c r="C95" s="160"/>
      <c r="D95" s="83"/>
      <c r="E95" s="80"/>
      <c r="F95" s="81"/>
      <c r="G95" s="326" t="str">
        <f>IF(テーブル10[[#This Row],[数量]]="","",IF(ISNUMBER(テーブル10[[#This Row],[数量]]),PRODUCT(テーブル10[[#This Row],[単価]],テーブル10[[#This Row],[数量]]),""))</f>
        <v/>
      </c>
      <c r="H95" s="86"/>
      <c r="I95" s="329" t="str">
        <f>IF(テーブル10[[#This Row],[税率]]="","",ROUNDUP(テーブル10[[#This Row],[単価]]/(1+テーブル10[[#This Row],[税率]]),0)*テーブル10[[#This Row],[数量]])</f>
        <v/>
      </c>
      <c r="K95" s="574"/>
    </row>
    <row r="96" spans="1:11" s="299" customFormat="1">
      <c r="B96" s="316"/>
      <c r="C96" s="160"/>
      <c r="D96" s="83"/>
      <c r="E96" s="84"/>
      <c r="F96" s="85"/>
      <c r="G96" s="326" t="str">
        <f>IF(テーブル10[[#This Row],[数量]]="","",IF(ISNUMBER(テーブル10[[#This Row],[数量]]),PRODUCT(テーブル10[[#This Row],[単価]],テーブル10[[#This Row],[数量]]),""))</f>
        <v/>
      </c>
      <c r="H96" s="86"/>
      <c r="I96" s="329" t="str">
        <f>IF(テーブル10[[#This Row],[税率]]="","",ROUNDUP(テーブル10[[#This Row],[単価]]/(1+テーブル10[[#This Row],[税率]]),0)*テーブル10[[#This Row],[数量]])</f>
        <v/>
      </c>
      <c r="K96" s="574"/>
    </row>
    <row r="97" spans="2:11" s="299" customFormat="1">
      <c r="B97" s="316"/>
      <c r="C97" s="160"/>
      <c r="D97" s="83"/>
      <c r="E97" s="84"/>
      <c r="F97" s="85"/>
      <c r="G97" s="326" t="str">
        <f>IF(テーブル10[[#This Row],[数量]]="","",IF(ISNUMBER(テーブル10[[#This Row],[数量]]),PRODUCT(テーブル10[[#This Row],[単価]],テーブル10[[#This Row],[数量]]),""))</f>
        <v/>
      </c>
      <c r="H97" s="86"/>
      <c r="I97" s="329" t="str">
        <f>IF(テーブル10[[#This Row],[税率]]="","",ROUNDUP(テーブル10[[#This Row],[単価]]/(1+テーブル10[[#This Row],[税率]]),0)*テーブル10[[#This Row],[数量]])</f>
        <v/>
      </c>
      <c r="K97" s="574"/>
    </row>
    <row r="98" spans="2:11" s="299" customFormat="1">
      <c r="B98" s="316"/>
      <c r="C98" s="160"/>
      <c r="D98" s="83"/>
      <c r="E98" s="84"/>
      <c r="F98" s="85"/>
      <c r="G98" s="326" t="str">
        <f>IF(テーブル10[[#This Row],[数量]]="","",IF(ISNUMBER(テーブル10[[#This Row],[数量]]),PRODUCT(テーブル10[[#This Row],[単価]],テーブル10[[#This Row],[数量]]),""))</f>
        <v/>
      </c>
      <c r="H98" s="86"/>
      <c r="I98" s="329" t="str">
        <f>IF(テーブル10[[#This Row],[税率]]="","",ROUNDUP(テーブル10[[#This Row],[単価]]/(1+テーブル10[[#This Row],[税率]]),0)*テーブル10[[#This Row],[数量]])</f>
        <v/>
      </c>
      <c r="K98" s="574"/>
    </row>
    <row r="99" spans="2:11" s="299" customFormat="1">
      <c r="B99" s="316"/>
      <c r="C99" s="160"/>
      <c r="D99" s="83"/>
      <c r="E99" s="84"/>
      <c r="F99" s="85"/>
      <c r="G99" s="326" t="str">
        <f>IF(テーブル10[[#This Row],[数量]]="","",IF(ISNUMBER(テーブル10[[#This Row],[数量]]),PRODUCT(テーブル10[[#This Row],[単価]],テーブル10[[#This Row],[数量]]),""))</f>
        <v/>
      </c>
      <c r="H99" s="86"/>
      <c r="I99" s="329" t="str">
        <f>IF(テーブル10[[#This Row],[税率]]="","",ROUNDUP(テーブル10[[#This Row],[単価]]/(1+テーブル10[[#This Row],[税率]]),0)*テーブル10[[#This Row],[数量]])</f>
        <v/>
      </c>
      <c r="K99" s="574"/>
    </row>
    <row r="100" spans="2:11" s="299" customFormat="1">
      <c r="B100" s="316"/>
      <c r="C100" s="160"/>
      <c r="D100" s="83"/>
      <c r="E100" s="84"/>
      <c r="F100" s="85"/>
      <c r="G100" s="326" t="str">
        <f>IF(テーブル10[[#This Row],[数量]]="","",IF(ISNUMBER(テーブル10[[#This Row],[数量]]),PRODUCT(テーブル10[[#This Row],[単価]],テーブル10[[#This Row],[数量]]),""))</f>
        <v/>
      </c>
      <c r="H100" s="86"/>
      <c r="I100" s="329" t="str">
        <f>IF(テーブル10[[#This Row],[税率]]="","",ROUNDUP(テーブル10[[#This Row],[単価]]/(1+テーブル10[[#This Row],[税率]]),0)*テーブル10[[#This Row],[数量]])</f>
        <v/>
      </c>
      <c r="K100" s="574"/>
    </row>
    <row r="101" spans="2:11" s="299" customFormat="1">
      <c r="B101" s="316"/>
      <c r="C101" s="160"/>
      <c r="D101" s="83"/>
      <c r="E101" s="84"/>
      <c r="F101" s="85"/>
      <c r="G101" s="326" t="str">
        <f>IF(テーブル10[[#This Row],[数量]]="","",IF(ISNUMBER(テーブル10[[#This Row],[数量]]),PRODUCT(テーブル10[[#This Row],[単価]],テーブル10[[#This Row],[数量]]),""))</f>
        <v/>
      </c>
      <c r="H101" s="86"/>
      <c r="I101" s="329" t="str">
        <f>IF(テーブル10[[#This Row],[税率]]="","",ROUNDUP(テーブル10[[#This Row],[単価]]/(1+テーブル10[[#This Row],[税率]]),0)*テーブル10[[#This Row],[数量]])</f>
        <v/>
      </c>
      <c r="K101" s="574"/>
    </row>
    <row r="102" spans="2:11" s="299" customFormat="1">
      <c r="B102" s="316"/>
      <c r="C102" s="160"/>
      <c r="D102" s="83"/>
      <c r="E102" s="84"/>
      <c r="F102" s="85"/>
      <c r="G102" s="326" t="str">
        <f>IF(テーブル10[[#This Row],[数量]]="","",IF(ISNUMBER(テーブル10[[#This Row],[数量]]),PRODUCT(テーブル10[[#This Row],[単価]],テーブル10[[#This Row],[数量]]),""))</f>
        <v/>
      </c>
      <c r="H102" s="86"/>
      <c r="I102" s="329" t="str">
        <f>IF(テーブル10[[#This Row],[税率]]="","",ROUNDUP(テーブル10[[#This Row],[単価]]/(1+テーブル10[[#This Row],[税率]]),0)*テーブル10[[#This Row],[数量]])</f>
        <v/>
      </c>
      <c r="K102" s="574"/>
    </row>
    <row r="103" spans="2:11" s="299" customFormat="1">
      <c r="B103" s="316"/>
      <c r="C103" s="160"/>
      <c r="D103" s="83"/>
      <c r="E103" s="80"/>
      <c r="F103" s="81"/>
      <c r="G103" s="326" t="str">
        <f>IF(テーブル10[[#This Row],[数量]]="","",IF(ISNUMBER(テーブル10[[#This Row],[数量]]),PRODUCT(テーブル10[[#This Row],[単価]],テーブル10[[#This Row],[数量]]),""))</f>
        <v/>
      </c>
      <c r="H103" s="86"/>
      <c r="I103" s="329" t="str">
        <f>IF(テーブル10[[#This Row],[税率]]="","",ROUNDUP(テーブル10[[#This Row],[単価]]/(1+テーブル10[[#This Row],[税率]]),0)*テーブル10[[#This Row],[数量]])</f>
        <v/>
      </c>
      <c r="K103" s="574"/>
    </row>
    <row r="104" spans="2:11" s="299" customFormat="1">
      <c r="B104" s="316"/>
      <c r="C104" s="160"/>
      <c r="D104" s="83"/>
      <c r="E104" s="84"/>
      <c r="F104" s="85"/>
      <c r="G104" s="326" t="str">
        <f>IF(テーブル10[[#This Row],[数量]]="","",IF(ISNUMBER(テーブル10[[#This Row],[数量]]),PRODUCT(テーブル10[[#This Row],[単価]],テーブル10[[#This Row],[数量]]),""))</f>
        <v/>
      </c>
      <c r="H104" s="86"/>
      <c r="I104" s="329" t="str">
        <f>IF(テーブル10[[#This Row],[税率]]="","",ROUNDUP(テーブル10[[#This Row],[単価]]/(1+テーブル10[[#This Row],[税率]]),0)*テーブル10[[#This Row],[数量]])</f>
        <v/>
      </c>
      <c r="K104" s="574"/>
    </row>
    <row r="105" spans="2:11" s="299" customFormat="1">
      <c r="B105" s="316"/>
      <c r="C105" s="160"/>
      <c r="D105" s="83"/>
      <c r="E105" s="84"/>
      <c r="F105" s="85"/>
      <c r="G105" s="326" t="str">
        <f>IF(テーブル10[[#This Row],[数量]]="","",IF(ISNUMBER(テーブル10[[#This Row],[数量]]),PRODUCT(テーブル10[[#This Row],[単価]],テーブル10[[#This Row],[数量]]),""))</f>
        <v/>
      </c>
      <c r="H105" s="86"/>
      <c r="I105" s="329" t="str">
        <f>IF(テーブル10[[#This Row],[税率]]="","",ROUNDUP(テーブル10[[#This Row],[単価]]/(1+テーブル10[[#This Row],[税率]]),0)*テーブル10[[#This Row],[数量]])</f>
        <v/>
      </c>
      <c r="K105" s="574"/>
    </row>
    <row r="106" spans="2:11" s="299" customFormat="1">
      <c r="B106" s="316"/>
      <c r="C106" s="160"/>
      <c r="D106" s="83"/>
      <c r="E106" s="84"/>
      <c r="F106" s="85"/>
      <c r="G106" s="326" t="str">
        <f>IF(テーブル10[[#This Row],[数量]]="","",IF(ISNUMBER(テーブル10[[#This Row],[数量]]),PRODUCT(テーブル10[[#This Row],[単価]],テーブル10[[#This Row],[数量]]),""))</f>
        <v/>
      </c>
      <c r="H106" s="86"/>
      <c r="I106" s="329" t="str">
        <f>IF(テーブル10[[#This Row],[税率]]="","",ROUNDUP(テーブル10[[#This Row],[単価]]/(1+テーブル10[[#This Row],[税率]]),0)*テーブル10[[#This Row],[数量]])</f>
        <v/>
      </c>
      <c r="K106" s="574"/>
    </row>
    <row r="107" spans="2:11" s="299" customFormat="1">
      <c r="B107" s="316"/>
      <c r="C107" s="160"/>
      <c r="D107" s="83"/>
      <c r="E107" s="84"/>
      <c r="F107" s="85"/>
      <c r="G107" s="326" t="str">
        <f>IF(テーブル10[[#This Row],[数量]]="","",IF(ISNUMBER(テーブル10[[#This Row],[数量]]),PRODUCT(テーブル10[[#This Row],[単価]],テーブル10[[#This Row],[数量]]),""))</f>
        <v/>
      </c>
      <c r="H107" s="86"/>
      <c r="I107" s="329" t="str">
        <f>IF(テーブル10[[#This Row],[税率]]="","",ROUNDUP(テーブル10[[#This Row],[単価]]/(1+テーブル10[[#This Row],[税率]]),0)*テーブル10[[#This Row],[数量]])</f>
        <v/>
      </c>
      <c r="K107" s="574"/>
    </row>
    <row r="108" spans="2:11" s="299" customFormat="1">
      <c r="B108" s="316"/>
      <c r="C108" s="160"/>
      <c r="D108" s="83"/>
      <c r="E108" s="84"/>
      <c r="F108" s="85"/>
      <c r="G108" s="326" t="str">
        <f>IF(テーブル10[[#This Row],[数量]]="","",IF(ISNUMBER(テーブル10[[#This Row],[数量]]),PRODUCT(テーブル10[[#This Row],[単価]],テーブル10[[#This Row],[数量]]),""))</f>
        <v/>
      </c>
      <c r="H108" s="86"/>
      <c r="I108" s="329" t="str">
        <f>IF(テーブル10[[#This Row],[税率]]="","",ROUNDUP(テーブル10[[#This Row],[単価]]/(1+テーブル10[[#This Row],[税率]]),0)*テーブル10[[#This Row],[数量]])</f>
        <v/>
      </c>
      <c r="K108" s="574"/>
    </row>
    <row r="109" spans="2:11" s="299" customFormat="1">
      <c r="B109" s="316"/>
      <c r="C109" s="160"/>
      <c r="D109" s="83"/>
      <c r="E109" s="84"/>
      <c r="F109" s="85"/>
      <c r="G109" s="326" t="str">
        <f>IF(テーブル10[[#This Row],[数量]]="","",IF(ISNUMBER(テーブル10[[#This Row],[数量]]),PRODUCT(テーブル10[[#This Row],[単価]],テーブル10[[#This Row],[数量]]),""))</f>
        <v/>
      </c>
      <c r="H109" s="86"/>
      <c r="I109" s="329" t="str">
        <f>IF(テーブル10[[#This Row],[税率]]="","",ROUNDUP(テーブル10[[#This Row],[単価]]/(1+テーブル10[[#This Row],[税率]]),0)*テーブル10[[#This Row],[数量]])</f>
        <v/>
      </c>
      <c r="K109" s="574"/>
    </row>
    <row r="110" spans="2:11" s="299" customFormat="1">
      <c r="B110" s="316"/>
      <c r="C110" s="160"/>
      <c r="D110" s="83"/>
      <c r="E110" s="84"/>
      <c r="F110" s="85"/>
      <c r="G110" s="326" t="str">
        <f>IF(テーブル10[[#This Row],[数量]]="","",IF(ISNUMBER(テーブル10[[#This Row],[数量]]),PRODUCT(テーブル10[[#This Row],[単価]],テーブル10[[#This Row],[数量]]),""))</f>
        <v/>
      </c>
      <c r="H110" s="86"/>
      <c r="I110" s="329" t="str">
        <f>IF(テーブル10[[#This Row],[税率]]="","",ROUNDUP(テーブル10[[#This Row],[単価]]/(1+テーブル10[[#This Row],[税率]]),0)*テーブル10[[#This Row],[数量]])</f>
        <v/>
      </c>
      <c r="K110" s="574"/>
    </row>
    <row r="111" spans="2:11" s="299" customFormat="1">
      <c r="B111" s="316"/>
      <c r="C111" s="160"/>
      <c r="D111" s="83"/>
      <c r="E111" s="84"/>
      <c r="F111" s="85"/>
      <c r="G111" s="326" t="str">
        <f>IF(テーブル10[[#This Row],[数量]]="","",IF(ISNUMBER(テーブル10[[#This Row],[数量]]),PRODUCT(テーブル10[[#This Row],[単価]],テーブル10[[#This Row],[数量]]),""))</f>
        <v/>
      </c>
      <c r="H111" s="86"/>
      <c r="I111" s="329" t="str">
        <f>IF(テーブル10[[#This Row],[税率]]="","",ROUNDUP(テーブル10[[#This Row],[単価]]/(1+テーブル10[[#This Row],[税率]]),0)*テーブル10[[#This Row],[数量]])</f>
        <v/>
      </c>
      <c r="K111" s="574"/>
    </row>
    <row r="112" spans="2:11" s="299" customFormat="1">
      <c r="B112" s="316"/>
      <c r="C112" s="160"/>
      <c r="D112" s="83"/>
      <c r="E112" s="84"/>
      <c r="F112" s="85"/>
      <c r="G112" s="326" t="str">
        <f>IF(テーブル10[[#This Row],[数量]]="","",IF(ISNUMBER(テーブル10[[#This Row],[数量]]),PRODUCT(テーブル10[[#This Row],[単価]],テーブル10[[#This Row],[数量]]),""))</f>
        <v/>
      </c>
      <c r="H112" s="86"/>
      <c r="I112" s="329" t="str">
        <f>IF(テーブル10[[#This Row],[税率]]="","",ROUNDUP(テーブル10[[#This Row],[単価]]/(1+テーブル10[[#This Row],[税率]]),0)*テーブル10[[#This Row],[数量]])</f>
        <v/>
      </c>
      <c r="K112" s="574"/>
    </row>
    <row r="113" spans="2:11" s="299" customFormat="1">
      <c r="B113" s="316"/>
      <c r="C113" s="160"/>
      <c r="D113" s="83"/>
      <c r="E113" s="84"/>
      <c r="F113" s="85"/>
      <c r="G113" s="326" t="str">
        <f>IF(テーブル10[[#This Row],[数量]]="","",IF(ISNUMBER(テーブル10[[#This Row],[数量]]),PRODUCT(テーブル10[[#This Row],[単価]],テーブル10[[#This Row],[数量]]),""))</f>
        <v/>
      </c>
      <c r="H113" s="86"/>
      <c r="I113" s="329" t="str">
        <f>IF(テーブル10[[#This Row],[税率]]="","",ROUNDUP(テーブル10[[#This Row],[単価]]/(1+テーブル10[[#This Row],[税率]]),0)*テーブル10[[#This Row],[数量]])</f>
        <v/>
      </c>
      <c r="K113" s="574"/>
    </row>
    <row r="114" spans="2:11" s="299" customFormat="1">
      <c r="B114" s="316"/>
      <c r="C114" s="160"/>
      <c r="D114" s="83"/>
      <c r="E114" s="84"/>
      <c r="F114" s="85"/>
      <c r="G114" s="326" t="str">
        <f>IF(テーブル10[[#This Row],[数量]]="","",IF(ISNUMBER(テーブル10[[#This Row],[数量]]),PRODUCT(テーブル10[[#This Row],[単価]],テーブル10[[#This Row],[数量]]),""))</f>
        <v/>
      </c>
      <c r="H114" s="86"/>
      <c r="I114" s="329" t="str">
        <f>IF(テーブル10[[#This Row],[税率]]="","",ROUNDUP(テーブル10[[#This Row],[単価]]/(1+テーブル10[[#This Row],[税率]]),0)*テーブル10[[#This Row],[数量]])</f>
        <v/>
      </c>
      <c r="K114" s="574"/>
    </row>
    <row r="115" spans="2:11" s="299" customFormat="1">
      <c r="B115" s="316"/>
      <c r="C115" s="160"/>
      <c r="D115" s="83"/>
      <c r="E115" s="84"/>
      <c r="F115" s="85"/>
      <c r="G115" s="326" t="str">
        <f>IF(テーブル10[[#This Row],[数量]]="","",IF(ISNUMBER(テーブル10[[#This Row],[数量]]),PRODUCT(テーブル10[[#This Row],[単価]],テーブル10[[#This Row],[数量]]),""))</f>
        <v/>
      </c>
      <c r="H115" s="86"/>
      <c r="I115" s="329" t="str">
        <f>IF(テーブル10[[#This Row],[税率]]="","",ROUNDUP(テーブル10[[#This Row],[単価]]/(1+テーブル10[[#This Row],[税率]]),0)*テーブル10[[#This Row],[数量]])</f>
        <v/>
      </c>
      <c r="K115" s="574"/>
    </row>
    <row r="116" spans="2:11" s="299" customFormat="1">
      <c r="B116" s="316"/>
      <c r="C116" s="160"/>
      <c r="D116" s="83"/>
      <c r="E116" s="84"/>
      <c r="F116" s="85"/>
      <c r="G116" s="326" t="str">
        <f>IF(テーブル10[[#This Row],[数量]]="","",IF(ISNUMBER(テーブル10[[#This Row],[数量]]),PRODUCT(テーブル10[[#This Row],[単価]],テーブル10[[#This Row],[数量]]),""))</f>
        <v/>
      </c>
      <c r="H116" s="86"/>
      <c r="I116" s="329" t="str">
        <f>IF(テーブル10[[#This Row],[税率]]="","",ROUNDUP(テーブル10[[#This Row],[単価]]/(1+テーブル10[[#This Row],[税率]]),0)*テーブル10[[#This Row],[数量]])</f>
        <v/>
      </c>
      <c r="K116" s="574"/>
    </row>
    <row r="117" spans="2:11" s="299" customFormat="1">
      <c r="B117" s="316"/>
      <c r="C117" s="160"/>
      <c r="D117" s="83"/>
      <c r="E117" s="84"/>
      <c r="F117" s="85"/>
      <c r="G117" s="326" t="str">
        <f>IF(テーブル10[[#This Row],[数量]]="","",IF(ISNUMBER(テーブル10[[#This Row],[数量]]),PRODUCT(テーブル10[[#This Row],[単価]],テーブル10[[#This Row],[数量]]),""))</f>
        <v/>
      </c>
      <c r="H117" s="86"/>
      <c r="I117" s="329" t="str">
        <f>IF(テーブル10[[#This Row],[税率]]="","",ROUNDUP(テーブル10[[#This Row],[単価]]/(1+テーブル10[[#This Row],[税率]]),0)*テーブル10[[#This Row],[数量]])</f>
        <v/>
      </c>
      <c r="K117" s="574"/>
    </row>
    <row r="118" spans="2:11" s="299" customFormat="1">
      <c r="B118" s="316"/>
      <c r="C118" s="262"/>
      <c r="D118" s="263"/>
      <c r="E118" s="264"/>
      <c r="F118" s="265"/>
      <c r="G118" s="327" t="str">
        <f>IF(テーブル10[[#This Row],[数量]]="","",IF(ISNUMBER(テーブル10[[#This Row],[数量]]),PRODUCT(テーブル10[[#This Row],[単価]],テーブル10[[#This Row],[数量]]),""))</f>
        <v/>
      </c>
      <c r="H118" s="266"/>
      <c r="I118" s="330" t="str">
        <f>IF(テーブル10[[#This Row],[税率]]="","",ROUNDUP(テーブル10[[#This Row],[単価]]/(1+テーブル10[[#This Row],[税率]]),0)*テーブル10[[#This Row],[数量]])</f>
        <v/>
      </c>
      <c r="K118" s="574"/>
    </row>
    <row r="119" spans="2:11" ht="21.6" customHeight="1">
      <c r="B119" s="135"/>
      <c r="C119" s="176"/>
      <c r="D119" s="176"/>
      <c r="E119" s="176"/>
      <c r="F119" s="177" t="s">
        <v>108</v>
      </c>
      <c r="G119" s="61">
        <f>SUM(G89:G118)</f>
        <v>0</v>
      </c>
      <c r="H119" s="261" t="s">
        <v>85</v>
      </c>
      <c r="I119" s="61">
        <f>SUM(I89:I118)</f>
        <v>0</v>
      </c>
    </row>
    <row r="120" spans="2:11" ht="6" customHeight="1">
      <c r="B120" s="135"/>
      <c r="E120" s="38"/>
      <c r="H120" s="44"/>
      <c r="I120" s="38"/>
    </row>
    <row r="121" spans="2:11" ht="21.6" customHeight="1">
      <c r="B121" s="135"/>
      <c r="C121" s="250" t="s">
        <v>48</v>
      </c>
      <c r="D121" s="45"/>
      <c r="E121" s="57"/>
      <c r="G121" s="36"/>
      <c r="H121" s="56" t="s">
        <v>86</v>
      </c>
      <c r="I121" s="36"/>
    </row>
    <row r="122" spans="2:11">
      <c r="B122" s="135"/>
      <c r="C122" s="168" t="s">
        <v>45</v>
      </c>
      <c r="D122" s="158" t="s">
        <v>46</v>
      </c>
      <c r="E122" s="169" t="s">
        <v>41</v>
      </c>
      <c r="F122" s="162" t="s">
        <v>109</v>
      </c>
      <c r="G122" s="164" t="s">
        <v>245</v>
      </c>
      <c r="H122" s="165" t="s">
        <v>47</v>
      </c>
      <c r="I122" s="166" t="s">
        <v>244</v>
      </c>
    </row>
    <row r="123" spans="2:11" s="299" customFormat="1">
      <c r="B123" s="316"/>
      <c r="C123" s="167"/>
      <c r="D123" s="87"/>
      <c r="E123" s="88"/>
      <c r="F123" s="89"/>
      <c r="G123" s="332" t="str">
        <f>IF(テーブル11[[#This Row],[数量]]="","",IF(ISNUMBER(テーブル11[[#This Row],[数量]]),PRODUCT(テーブル11[[#This Row],[単価]],テーブル11[[#This Row],[数量]]),""))</f>
        <v/>
      </c>
      <c r="H123" s="90"/>
      <c r="I123" s="328" t="str">
        <f>IF(テーブル11[[#This Row],[税率]]="","",ROUNDUP(テーブル11[[#This Row],[単価]]/(1+テーブル11[[#This Row],[税率]]),0)*テーブル11[[#This Row],[数量]])</f>
        <v/>
      </c>
      <c r="K123" s="574" t="s">
        <v>256</v>
      </c>
    </row>
    <row r="124" spans="2:11" s="299" customFormat="1">
      <c r="B124" s="316"/>
      <c r="C124" s="160"/>
      <c r="D124" s="83"/>
      <c r="E124" s="84"/>
      <c r="F124" s="85"/>
      <c r="G124" s="326" t="str">
        <f>IF(テーブル11[[#This Row],[数量]]="","",IF(ISNUMBER(テーブル11[[#This Row],[数量]]),PRODUCT(テーブル11[[#This Row],[単価]],テーブル11[[#This Row],[数量]]),""))</f>
        <v/>
      </c>
      <c r="H124" s="86"/>
      <c r="I124" s="331" t="str">
        <f>IF(テーブル11[[#This Row],[税率]]="","",ROUNDUP(テーブル11[[#This Row],[単価]]/(1+テーブル11[[#This Row],[税率]]),0)*テーブル11[[#This Row],[数量]])</f>
        <v/>
      </c>
      <c r="K124" s="575"/>
    </row>
    <row r="125" spans="2:11" s="299" customFormat="1">
      <c r="B125" s="316"/>
      <c r="C125" s="160"/>
      <c r="D125" s="83"/>
      <c r="E125" s="84"/>
      <c r="F125" s="85"/>
      <c r="G125" s="326" t="str">
        <f>IF(テーブル11[[#This Row],[数量]]="","",IF(ISNUMBER(テーブル11[[#This Row],[数量]]),PRODUCT(テーブル11[[#This Row],[単価]],テーブル11[[#This Row],[数量]]),""))</f>
        <v/>
      </c>
      <c r="H125" s="86"/>
      <c r="I125" s="331" t="str">
        <f>IF(テーブル11[[#This Row],[税率]]="","",ROUNDUP(テーブル11[[#This Row],[単価]]/(1+テーブル11[[#This Row],[税率]]),0)*テーブル11[[#This Row],[数量]])</f>
        <v/>
      </c>
      <c r="K125" s="575"/>
    </row>
    <row r="126" spans="2:11" s="299" customFormat="1">
      <c r="B126" s="316"/>
      <c r="C126" s="160"/>
      <c r="D126" s="83"/>
      <c r="E126" s="84"/>
      <c r="F126" s="85"/>
      <c r="G126" s="326" t="str">
        <f>IF(テーブル11[[#This Row],[数量]]="","",IF(ISNUMBER(テーブル11[[#This Row],[数量]]),PRODUCT(テーブル11[[#This Row],[単価]],テーブル11[[#This Row],[数量]]),""))</f>
        <v/>
      </c>
      <c r="H126" s="86"/>
      <c r="I126" s="331" t="str">
        <f>IF(テーブル11[[#This Row],[税率]]="","",ROUNDUP(テーブル11[[#This Row],[単価]]/(1+テーブル11[[#This Row],[税率]]),0)*テーブル11[[#This Row],[数量]])</f>
        <v/>
      </c>
      <c r="K126" s="575"/>
    </row>
    <row r="127" spans="2:11" s="299" customFormat="1">
      <c r="B127" s="316"/>
      <c r="C127" s="160"/>
      <c r="D127" s="83"/>
      <c r="E127" s="84"/>
      <c r="F127" s="85"/>
      <c r="G127" s="326" t="str">
        <f>IF(テーブル11[[#This Row],[数量]]="","",IF(ISNUMBER(テーブル11[[#This Row],[数量]]),PRODUCT(テーブル11[[#This Row],[単価]],テーブル11[[#This Row],[数量]]),""))</f>
        <v/>
      </c>
      <c r="H127" s="86"/>
      <c r="I127" s="331" t="str">
        <f>IF(テーブル11[[#This Row],[税率]]="","",ROUNDUP(テーブル11[[#This Row],[単価]]/(1+テーブル11[[#This Row],[税率]]),0)*テーブル11[[#This Row],[数量]])</f>
        <v/>
      </c>
      <c r="K127" s="575"/>
    </row>
    <row r="128" spans="2:11" s="299" customFormat="1">
      <c r="B128" s="316"/>
      <c r="C128" s="160"/>
      <c r="D128" s="83"/>
      <c r="E128" s="84"/>
      <c r="F128" s="85"/>
      <c r="G128" s="326" t="str">
        <f>IF(テーブル11[[#This Row],[数量]]="","",IF(ISNUMBER(テーブル11[[#This Row],[数量]]),PRODUCT(テーブル11[[#This Row],[単価]],テーブル11[[#This Row],[数量]]),""))</f>
        <v/>
      </c>
      <c r="H128" s="86"/>
      <c r="I128" s="331" t="str">
        <f>IF(テーブル11[[#This Row],[税率]]="","",ROUNDUP(テーブル11[[#This Row],[単価]]/(1+テーブル11[[#This Row],[税率]]),0)*テーブル11[[#This Row],[数量]])</f>
        <v/>
      </c>
      <c r="K128" s="575"/>
    </row>
    <row r="129" spans="2:11" s="299" customFormat="1">
      <c r="B129" s="316"/>
      <c r="C129" s="160"/>
      <c r="D129" s="83"/>
      <c r="E129" s="84"/>
      <c r="F129" s="85"/>
      <c r="G129" s="326" t="str">
        <f>IF(テーブル11[[#This Row],[数量]]="","",IF(ISNUMBER(テーブル11[[#This Row],[数量]]),PRODUCT(テーブル11[[#This Row],[単価]],テーブル11[[#This Row],[数量]]),""))</f>
        <v/>
      </c>
      <c r="H129" s="86"/>
      <c r="I129" s="331" t="str">
        <f>IF(テーブル11[[#This Row],[税率]]="","",ROUNDUP(テーブル11[[#This Row],[単価]]/(1+テーブル11[[#This Row],[税率]]),0)*テーブル11[[#This Row],[数量]])</f>
        <v/>
      </c>
      <c r="K129" s="575"/>
    </row>
    <row r="130" spans="2:11" s="299" customFormat="1">
      <c r="B130" s="316"/>
      <c r="C130" s="160"/>
      <c r="D130" s="83"/>
      <c r="E130" s="84"/>
      <c r="F130" s="85"/>
      <c r="G130" s="326" t="str">
        <f>IF(テーブル11[[#This Row],[数量]]="","",IF(ISNUMBER(テーブル11[[#This Row],[数量]]),PRODUCT(テーブル11[[#This Row],[単価]],テーブル11[[#This Row],[数量]]),""))</f>
        <v/>
      </c>
      <c r="H130" s="86"/>
      <c r="I130" s="331" t="str">
        <f>IF(テーブル11[[#This Row],[税率]]="","",ROUNDUP(テーブル11[[#This Row],[単価]]/(1+テーブル11[[#This Row],[税率]]),0)*テーブル11[[#This Row],[数量]])</f>
        <v/>
      </c>
      <c r="K130" s="575"/>
    </row>
    <row r="131" spans="2:11" s="299" customFormat="1">
      <c r="B131" s="316"/>
      <c r="C131" s="160"/>
      <c r="D131" s="83"/>
      <c r="E131" s="84"/>
      <c r="F131" s="85"/>
      <c r="G131" s="326" t="str">
        <f>IF(テーブル11[[#This Row],[数量]]="","",IF(ISNUMBER(テーブル11[[#This Row],[数量]]),PRODUCT(テーブル11[[#This Row],[単価]],テーブル11[[#This Row],[数量]]),""))</f>
        <v/>
      </c>
      <c r="H131" s="86"/>
      <c r="I131" s="331" t="str">
        <f>IF(テーブル11[[#This Row],[税率]]="","",ROUNDUP(テーブル11[[#This Row],[単価]]/(1+テーブル11[[#This Row],[税率]]),0)*テーブル11[[#This Row],[数量]])</f>
        <v/>
      </c>
      <c r="K131" s="575"/>
    </row>
    <row r="132" spans="2:11" s="299" customFormat="1">
      <c r="B132" s="316"/>
      <c r="C132" s="262"/>
      <c r="D132" s="263"/>
      <c r="E132" s="264"/>
      <c r="F132" s="265"/>
      <c r="G132" s="327" t="str">
        <f>IF(テーブル11[[#This Row],[数量]]="","",IF(ISNUMBER(テーブル11[[#This Row],[数量]]),PRODUCT(テーブル11[[#This Row],[単価]],テーブル11[[#This Row],[数量]]),""))</f>
        <v/>
      </c>
      <c r="H132" s="266"/>
      <c r="I132" s="330" t="str">
        <f>IF(テーブル11[[#This Row],[税率]]="","",ROUNDUP(テーブル11[[#This Row],[単価]]/(1+テーブル11[[#This Row],[税率]]),0)*テーブル11[[#This Row],[数量]])</f>
        <v/>
      </c>
      <c r="K132" s="575"/>
    </row>
    <row r="133" spans="2:11" ht="21.6" customHeight="1">
      <c r="B133" s="135"/>
      <c r="C133" s="176"/>
      <c r="D133" s="176"/>
      <c r="E133" s="176"/>
      <c r="F133" s="177" t="s">
        <v>108</v>
      </c>
      <c r="G133" s="61">
        <f>SUM(G123:G132)</f>
        <v>0</v>
      </c>
      <c r="H133" s="261" t="s">
        <v>85</v>
      </c>
      <c r="I133" s="61">
        <f>SUM(I123:I132)</f>
        <v>0</v>
      </c>
    </row>
    <row r="134" spans="2:11" ht="6" customHeight="1">
      <c r="B134" s="135"/>
      <c r="E134" s="38"/>
      <c r="H134" s="52"/>
      <c r="I134" s="38"/>
    </row>
    <row r="135" spans="2:11" ht="21.6" customHeight="1">
      <c r="B135" s="135"/>
      <c r="C135" s="250" t="s">
        <v>49</v>
      </c>
      <c r="D135" s="45"/>
      <c r="E135" s="57"/>
      <c r="G135" s="36"/>
      <c r="H135" s="56" t="s">
        <v>86</v>
      </c>
      <c r="I135" s="36"/>
    </row>
    <row r="136" spans="2:11">
      <c r="B136" s="135"/>
      <c r="C136" s="172" t="s">
        <v>45</v>
      </c>
      <c r="D136" s="173" t="s">
        <v>46</v>
      </c>
      <c r="E136" s="174" t="s">
        <v>41</v>
      </c>
      <c r="F136" s="162" t="s">
        <v>109</v>
      </c>
      <c r="G136" s="164" t="s">
        <v>245</v>
      </c>
      <c r="H136" s="165" t="s">
        <v>47</v>
      </c>
      <c r="I136" s="166" t="s">
        <v>244</v>
      </c>
    </row>
    <row r="137" spans="2:11" s="299" customFormat="1">
      <c r="B137" s="316"/>
      <c r="C137" s="171"/>
      <c r="D137" s="91"/>
      <c r="E137" s="92"/>
      <c r="F137" s="93"/>
      <c r="G137" s="333" t="str">
        <f>IF(テーブル12[[#This Row],[数量]]="","",IF(ISNUMBER(テーブル12[[#This Row],[数量]]),PRODUCT(テーブル12[[#This Row],[単価]],テーブル12[[#This Row],[数量]]),""))</f>
        <v/>
      </c>
      <c r="H137" s="90"/>
      <c r="I137" s="328" t="str">
        <f>IF(テーブル12[[#This Row],[税率]]="","",ROUNDUP(テーブル12[[#This Row],[単価]]/(1+テーブル12[[#This Row],[税率]]),0)*テーブル12[[#This Row],[数量]])</f>
        <v/>
      </c>
      <c r="K137" s="574" t="s">
        <v>256</v>
      </c>
    </row>
    <row r="138" spans="2:11" s="299" customFormat="1">
      <c r="B138" s="316"/>
      <c r="C138" s="107"/>
      <c r="D138" s="75"/>
      <c r="E138" s="76"/>
      <c r="F138" s="77"/>
      <c r="G138" s="326" t="str">
        <f>IF(テーブル12[[#This Row],[数量]]="","",IF(ISNUMBER(テーブル12[[#This Row],[数量]]),PRODUCT(テーブル12[[#This Row],[単価]],テーブル12[[#This Row],[数量]]),""))</f>
        <v/>
      </c>
      <c r="H138" s="86"/>
      <c r="I138" s="331" t="str">
        <f>IF(テーブル12[[#This Row],[税率]]="","",ROUNDUP(テーブル12[[#This Row],[単価]]/(1+テーブル12[[#This Row],[税率]]),0)*テーブル12[[#This Row],[数量]])</f>
        <v/>
      </c>
      <c r="K138" s="575"/>
    </row>
    <row r="139" spans="2:11" s="299" customFormat="1">
      <c r="B139" s="316"/>
      <c r="C139" s="107"/>
      <c r="D139" s="75"/>
      <c r="E139" s="76"/>
      <c r="F139" s="77"/>
      <c r="G139" s="326" t="str">
        <f>IF(テーブル12[[#This Row],[数量]]="","",IF(ISNUMBER(テーブル12[[#This Row],[数量]]),PRODUCT(テーブル12[[#This Row],[単価]],テーブル12[[#This Row],[数量]]),""))</f>
        <v/>
      </c>
      <c r="H139" s="86"/>
      <c r="I139" s="331" t="str">
        <f>IF(テーブル12[[#This Row],[税率]]="","",ROUNDUP(テーブル12[[#This Row],[単価]]/(1+テーブル12[[#This Row],[税率]]),0)*テーブル12[[#This Row],[数量]])</f>
        <v/>
      </c>
      <c r="K139" s="575"/>
    </row>
    <row r="140" spans="2:11" s="299" customFormat="1">
      <c r="B140" s="316"/>
      <c r="C140" s="107"/>
      <c r="D140" s="75"/>
      <c r="E140" s="76"/>
      <c r="F140" s="77"/>
      <c r="G140" s="326" t="str">
        <f>IF(テーブル12[[#This Row],[数量]]="","",IF(ISNUMBER(テーブル12[[#This Row],[数量]]),PRODUCT(テーブル12[[#This Row],[単価]],テーブル12[[#This Row],[数量]]),""))</f>
        <v/>
      </c>
      <c r="H140" s="86"/>
      <c r="I140" s="331" t="str">
        <f>IF(テーブル12[[#This Row],[税率]]="","",ROUNDUP(テーブル12[[#This Row],[単価]]/(1+テーブル12[[#This Row],[税率]]),0)*テーブル12[[#This Row],[数量]])</f>
        <v/>
      </c>
      <c r="K140" s="575"/>
    </row>
    <row r="141" spans="2:11" s="299" customFormat="1">
      <c r="B141" s="316"/>
      <c r="C141" s="107"/>
      <c r="D141" s="75"/>
      <c r="E141" s="76"/>
      <c r="F141" s="77"/>
      <c r="G141" s="326" t="str">
        <f>IF(テーブル12[[#This Row],[数量]]="","",IF(ISNUMBER(テーブル12[[#This Row],[数量]]),PRODUCT(テーブル12[[#This Row],[単価]],テーブル12[[#This Row],[数量]]),""))</f>
        <v/>
      </c>
      <c r="H141" s="86"/>
      <c r="I141" s="331" t="str">
        <f>IF(テーブル12[[#This Row],[税率]]="","",ROUNDUP(テーブル12[[#This Row],[単価]]/(1+テーブル12[[#This Row],[税率]]),0)*テーブル12[[#This Row],[数量]])</f>
        <v/>
      </c>
      <c r="K141" s="575"/>
    </row>
    <row r="142" spans="2:11" s="299" customFormat="1">
      <c r="B142" s="316"/>
      <c r="C142" s="107"/>
      <c r="D142" s="75"/>
      <c r="E142" s="76"/>
      <c r="F142" s="77"/>
      <c r="G142" s="326" t="str">
        <f>IF(テーブル12[[#This Row],[数量]]="","",IF(ISNUMBER(テーブル12[[#This Row],[数量]]),PRODUCT(テーブル12[[#This Row],[単価]],テーブル12[[#This Row],[数量]]),""))</f>
        <v/>
      </c>
      <c r="H142" s="86"/>
      <c r="I142" s="331" t="str">
        <f>IF(テーブル12[[#This Row],[税率]]="","",ROUNDUP(テーブル12[[#This Row],[単価]]/(1+テーブル12[[#This Row],[税率]]),0)*テーブル12[[#This Row],[数量]])</f>
        <v/>
      </c>
      <c r="K142" s="575"/>
    </row>
    <row r="143" spans="2:11" s="299" customFormat="1">
      <c r="B143" s="316"/>
      <c r="C143" s="107"/>
      <c r="D143" s="75"/>
      <c r="E143" s="76"/>
      <c r="F143" s="77"/>
      <c r="G143" s="326" t="str">
        <f>IF(テーブル12[[#This Row],[数量]]="","",IF(ISNUMBER(テーブル12[[#This Row],[数量]]),PRODUCT(テーブル12[[#This Row],[単価]],テーブル12[[#This Row],[数量]]),""))</f>
        <v/>
      </c>
      <c r="H143" s="86"/>
      <c r="I143" s="331" t="str">
        <f>IF(テーブル12[[#This Row],[税率]]="","",ROUNDUP(テーブル12[[#This Row],[単価]]/(1+テーブル12[[#This Row],[税率]]),0)*テーブル12[[#This Row],[数量]])</f>
        <v/>
      </c>
      <c r="K143" s="575"/>
    </row>
    <row r="144" spans="2:11" s="299" customFormat="1">
      <c r="B144" s="316"/>
      <c r="C144" s="107"/>
      <c r="D144" s="75"/>
      <c r="E144" s="76"/>
      <c r="F144" s="77"/>
      <c r="G144" s="326" t="str">
        <f>IF(テーブル12[[#This Row],[数量]]="","",IF(ISNUMBER(テーブル12[[#This Row],[数量]]),PRODUCT(テーブル12[[#This Row],[単価]],テーブル12[[#This Row],[数量]]),""))</f>
        <v/>
      </c>
      <c r="H144" s="86"/>
      <c r="I144" s="331" t="str">
        <f>IF(テーブル12[[#This Row],[税率]]="","",ROUNDUP(テーブル12[[#This Row],[単価]]/(1+テーブル12[[#This Row],[税率]]),0)*テーブル12[[#This Row],[数量]])</f>
        <v/>
      </c>
      <c r="K144" s="575"/>
    </row>
    <row r="145" spans="2:11" s="299" customFormat="1">
      <c r="B145" s="316"/>
      <c r="C145" s="271"/>
      <c r="D145" s="75"/>
      <c r="E145" s="76"/>
      <c r="F145" s="77"/>
      <c r="G145" s="326" t="str">
        <f>IF(テーブル12[[#This Row],[数量]]="","",IF(ISNUMBER(テーブル12[[#This Row],[数量]]),PRODUCT(テーブル12[[#This Row],[単価]],テーブル12[[#This Row],[数量]]),""))</f>
        <v/>
      </c>
      <c r="H145" s="86"/>
      <c r="I145" s="331" t="str">
        <f>IF(テーブル12[[#This Row],[税率]]="","",ROUNDUP(テーブル12[[#This Row],[単価]]/(1+テーブル12[[#This Row],[税率]]),0)*テーブル12[[#This Row],[数量]])</f>
        <v/>
      </c>
      <c r="K145" s="575"/>
    </row>
    <row r="146" spans="2:11" s="299" customFormat="1" ht="14.25" thickBot="1">
      <c r="B146" s="316"/>
      <c r="C146" s="272"/>
      <c r="D146" s="273"/>
      <c r="E146" s="274"/>
      <c r="F146" s="275"/>
      <c r="G146" s="327" t="str">
        <f>IF(テーブル12[[#This Row],[数量]]="","",IF(ISNUMBER(テーブル12[[#This Row],[数量]]),PRODUCT(テーブル12[[#This Row],[単価]],テーブル12[[#This Row],[数量]]),""))</f>
        <v/>
      </c>
      <c r="H146" s="266"/>
      <c r="I146" s="330" t="str">
        <f>IF(テーブル12[[#This Row],[税率]]="","",ROUNDUP(テーブル12[[#This Row],[単価]]/(1+テーブル12[[#This Row],[税率]]),0)*テーブル12[[#This Row],[数量]])</f>
        <v/>
      </c>
      <c r="K146" s="575"/>
    </row>
    <row r="147" spans="2:11" ht="14.25" hidden="1" thickBot="1">
      <c r="B147" s="135"/>
      <c r="C147" s="267"/>
      <c r="D147" s="268"/>
      <c r="E147" s="269"/>
      <c r="F147" s="270"/>
      <c r="G147" s="61" t="str">
        <f>IF(H147="","",IF(ISNUMBER(E147),PRODUCT(E147,F147,#REF!),""))</f>
        <v/>
      </c>
      <c r="H147" s="59"/>
      <c r="I147" s="61" t="str">
        <f>IF(ISNUMBER(F147),PRODUCT(F147,#REF!,#REF!),"")</f>
        <v/>
      </c>
    </row>
    <row r="148" spans="2:11" ht="21.6" customHeight="1">
      <c r="B148" s="135"/>
      <c r="C148" s="131"/>
      <c r="D148" s="131"/>
      <c r="E148" s="131"/>
      <c r="F148" s="115" t="s">
        <v>108</v>
      </c>
      <c r="G148" s="60">
        <f>SUM(G137:G147)</f>
        <v>0</v>
      </c>
      <c r="H148" s="62" t="s">
        <v>85</v>
      </c>
      <c r="I148" s="60">
        <f>SUM(I137:I147)</f>
        <v>0</v>
      </c>
    </row>
    <row r="149" spans="2:11" ht="6" customHeight="1">
      <c r="B149" s="135"/>
      <c r="E149" s="38"/>
      <c r="H149" s="52"/>
      <c r="I149" s="38"/>
    </row>
    <row r="150" spans="2:11" ht="21.6" customHeight="1">
      <c r="B150" s="135"/>
      <c r="C150" s="250" t="s">
        <v>50</v>
      </c>
      <c r="D150" s="45"/>
      <c r="E150" s="57"/>
      <c r="G150" s="36"/>
      <c r="H150" s="56" t="s">
        <v>86</v>
      </c>
      <c r="I150" s="36"/>
    </row>
    <row r="151" spans="2:11">
      <c r="B151" s="135"/>
      <c r="C151" s="285" t="s">
        <v>45</v>
      </c>
      <c r="D151" s="286" t="s">
        <v>46</v>
      </c>
      <c r="E151" s="287" t="s">
        <v>41</v>
      </c>
      <c r="F151" s="288" t="s">
        <v>109</v>
      </c>
      <c r="G151" s="289" t="s">
        <v>245</v>
      </c>
      <c r="H151" s="290" t="s">
        <v>47</v>
      </c>
      <c r="I151" s="291" t="s">
        <v>244</v>
      </c>
    </row>
    <row r="152" spans="2:11" s="299" customFormat="1">
      <c r="B152" s="316"/>
      <c r="C152" s="292"/>
      <c r="D152" s="91"/>
      <c r="E152" s="92"/>
      <c r="F152" s="93"/>
      <c r="G152" s="333" t="str">
        <f>IF(テーブル13[[#This Row],[数量]]="","",IF(ISNUMBER(テーブル13[[#This Row],[数量]]),PRODUCT(テーブル13[[#This Row],[単価]],テーブル13[[#This Row],[数量]]),""))</f>
        <v/>
      </c>
      <c r="H152" s="90"/>
      <c r="I152" s="332" t="str">
        <f>IF(テーブル13[[#This Row],[税率]]="","",ROUNDUP(テーブル13[[#This Row],[単価]]/(1+テーブル13[[#This Row],[税率]]),0)*テーブル13[[#This Row],[数量]])</f>
        <v/>
      </c>
      <c r="K152" s="574" t="s">
        <v>316</v>
      </c>
    </row>
    <row r="153" spans="2:11" s="299" customFormat="1">
      <c r="B153" s="316"/>
      <c r="C153" s="271"/>
      <c r="D153" s="75"/>
      <c r="E153" s="76"/>
      <c r="F153" s="77"/>
      <c r="G153" s="326" t="str">
        <f>IF(テーブル13[[#This Row],[数量]]="","",IF(ISNUMBER(テーブル13[[#This Row],[数量]]),PRODUCT(テーブル13[[#This Row],[単価]],テーブル13[[#This Row],[数量]]),""))</f>
        <v/>
      </c>
      <c r="H153" s="86"/>
      <c r="I153" s="326" t="str">
        <f>IF(テーブル13[[#This Row],[税率]]="","",ROUNDUP(テーブル13[[#This Row],[単価]]/(1+テーブル13[[#This Row],[税率]]),0)*テーブル13[[#This Row],[数量]])</f>
        <v/>
      </c>
      <c r="K153" s="575"/>
    </row>
    <row r="154" spans="2:11" s="299" customFormat="1">
      <c r="B154" s="316"/>
      <c r="C154" s="271"/>
      <c r="D154" s="75"/>
      <c r="E154" s="76"/>
      <c r="F154" s="77"/>
      <c r="G154" s="326" t="str">
        <f>IF(テーブル13[[#This Row],[数量]]="","",IF(ISNUMBER(テーブル13[[#This Row],[数量]]),PRODUCT(テーブル13[[#This Row],[単価]],テーブル13[[#This Row],[数量]]),""))</f>
        <v/>
      </c>
      <c r="H154" s="86"/>
      <c r="I154" s="326" t="str">
        <f>IF(テーブル13[[#This Row],[税率]]="","",ROUNDUP(テーブル13[[#This Row],[単価]]/(1+テーブル13[[#This Row],[税率]]),0)*テーブル13[[#This Row],[数量]])</f>
        <v/>
      </c>
      <c r="K154" s="575"/>
    </row>
    <row r="155" spans="2:11" s="299" customFormat="1">
      <c r="B155" s="316"/>
      <c r="C155" s="271"/>
      <c r="D155" s="75"/>
      <c r="E155" s="76"/>
      <c r="F155" s="77"/>
      <c r="G155" s="326" t="str">
        <f>IF(テーブル13[[#This Row],[数量]]="","",IF(ISNUMBER(テーブル13[[#This Row],[数量]]),PRODUCT(テーブル13[[#This Row],[単価]],テーブル13[[#This Row],[数量]]),""))</f>
        <v/>
      </c>
      <c r="H155" s="86"/>
      <c r="I155" s="326" t="str">
        <f>IF(テーブル13[[#This Row],[税率]]="","",ROUNDUP(テーブル13[[#This Row],[単価]]/(1+テーブル13[[#This Row],[税率]]),0)*テーブル13[[#This Row],[数量]])</f>
        <v/>
      </c>
      <c r="K155" s="575"/>
    </row>
    <row r="156" spans="2:11" s="299" customFormat="1">
      <c r="B156" s="316"/>
      <c r="C156" s="271"/>
      <c r="D156" s="75"/>
      <c r="E156" s="76"/>
      <c r="F156" s="77"/>
      <c r="G156" s="326" t="str">
        <f>IF(テーブル13[[#This Row],[数量]]="","",IF(ISNUMBER(テーブル13[[#This Row],[数量]]),PRODUCT(テーブル13[[#This Row],[単価]],テーブル13[[#This Row],[数量]]),""))</f>
        <v/>
      </c>
      <c r="H156" s="86"/>
      <c r="I156" s="326" t="str">
        <f>IF(テーブル13[[#This Row],[税率]]="","",ROUNDUP(テーブル13[[#This Row],[単価]]/(1+テーブル13[[#This Row],[税率]]),0)*テーブル13[[#This Row],[数量]])</f>
        <v/>
      </c>
      <c r="K156" s="575"/>
    </row>
    <row r="157" spans="2:11" s="299" customFormat="1">
      <c r="B157" s="316"/>
      <c r="C157" s="271"/>
      <c r="D157" s="75"/>
      <c r="E157" s="76"/>
      <c r="F157" s="77"/>
      <c r="G157" s="326" t="str">
        <f>IF(テーブル13[[#This Row],[数量]]="","",IF(ISNUMBER(テーブル13[[#This Row],[数量]]),PRODUCT(テーブル13[[#This Row],[単価]],テーブル13[[#This Row],[数量]]),""))</f>
        <v/>
      </c>
      <c r="H157" s="86"/>
      <c r="I157" s="326" t="str">
        <f>IF(テーブル13[[#This Row],[税率]]="","",ROUNDUP(テーブル13[[#This Row],[単価]]/(1+テーブル13[[#This Row],[税率]]),0)*テーブル13[[#This Row],[数量]])</f>
        <v/>
      </c>
      <c r="K157" s="575"/>
    </row>
    <row r="158" spans="2:11" s="299" customFormat="1">
      <c r="B158" s="316"/>
      <c r="C158" s="271"/>
      <c r="D158" s="75"/>
      <c r="E158" s="76"/>
      <c r="F158" s="77"/>
      <c r="G158" s="326" t="str">
        <f>IF(テーブル13[[#This Row],[数量]]="","",IF(ISNUMBER(テーブル13[[#This Row],[数量]]),PRODUCT(テーブル13[[#This Row],[単価]],テーブル13[[#This Row],[数量]]),""))</f>
        <v/>
      </c>
      <c r="H158" s="86"/>
      <c r="I158" s="326" t="str">
        <f>IF(テーブル13[[#This Row],[税率]]="","",ROUNDUP(テーブル13[[#This Row],[単価]]/(1+テーブル13[[#This Row],[税率]]),0)*テーブル13[[#This Row],[数量]])</f>
        <v/>
      </c>
      <c r="K158" s="575"/>
    </row>
    <row r="159" spans="2:11" s="299" customFormat="1">
      <c r="B159" s="316"/>
      <c r="C159" s="271"/>
      <c r="D159" s="75"/>
      <c r="E159" s="76"/>
      <c r="F159" s="77"/>
      <c r="G159" s="326" t="str">
        <f>IF(テーブル13[[#This Row],[数量]]="","",IF(ISNUMBER(テーブル13[[#This Row],[数量]]),PRODUCT(テーブル13[[#This Row],[単価]],テーブル13[[#This Row],[数量]]),""))</f>
        <v/>
      </c>
      <c r="H159" s="86"/>
      <c r="I159" s="326" t="str">
        <f>IF(テーブル13[[#This Row],[税率]]="","",ROUNDUP(テーブル13[[#This Row],[単価]]/(1+テーブル13[[#This Row],[税率]]),0)*テーブル13[[#This Row],[数量]])</f>
        <v/>
      </c>
      <c r="K159" s="575"/>
    </row>
    <row r="160" spans="2:11" s="299" customFormat="1">
      <c r="B160" s="316"/>
      <c r="C160" s="271"/>
      <c r="D160" s="75"/>
      <c r="E160" s="76"/>
      <c r="F160" s="77"/>
      <c r="G160" s="326" t="str">
        <f>IF(テーブル13[[#This Row],[数量]]="","",IF(ISNUMBER(テーブル13[[#This Row],[数量]]),PRODUCT(テーブル13[[#This Row],[単価]],テーブル13[[#This Row],[数量]]),""))</f>
        <v/>
      </c>
      <c r="H160" s="86"/>
      <c r="I160" s="326" t="str">
        <f>IF(テーブル13[[#This Row],[税率]]="","",ROUNDUP(テーブル13[[#This Row],[単価]]/(1+テーブル13[[#This Row],[税率]]),0)*テーブル13[[#This Row],[数量]])</f>
        <v/>
      </c>
      <c r="K160" s="575"/>
    </row>
    <row r="161" spans="2:11" s="299" customFormat="1">
      <c r="B161" s="316"/>
      <c r="C161" s="271"/>
      <c r="D161" s="75"/>
      <c r="E161" s="76"/>
      <c r="F161" s="77"/>
      <c r="G161" s="326" t="str">
        <f>IF(テーブル13[[#This Row],[数量]]="","",IF(ISNUMBER(テーブル13[[#This Row],[数量]]),PRODUCT(テーブル13[[#This Row],[単価]],テーブル13[[#This Row],[数量]]),""))</f>
        <v/>
      </c>
      <c r="H161" s="86"/>
      <c r="I161" s="326" t="str">
        <f>IF(テーブル13[[#This Row],[税率]]="","",ROUNDUP(テーブル13[[#This Row],[単価]]/(1+テーブル13[[#This Row],[税率]]),0)*テーブル13[[#This Row],[数量]])</f>
        <v/>
      </c>
      <c r="K161" s="575"/>
    </row>
    <row r="162" spans="2:11" s="299" customFormat="1">
      <c r="B162" s="316"/>
      <c r="C162" s="271"/>
      <c r="D162" s="75"/>
      <c r="E162" s="76"/>
      <c r="F162" s="77"/>
      <c r="G162" s="326" t="str">
        <f>IF(テーブル13[[#This Row],[数量]]="","",IF(ISNUMBER(テーブル13[[#This Row],[数量]]),PRODUCT(テーブル13[[#This Row],[単価]],テーブル13[[#This Row],[数量]]),""))</f>
        <v/>
      </c>
      <c r="H162" s="86"/>
      <c r="I162" s="326" t="str">
        <f>IF(テーブル13[[#This Row],[税率]]="","",ROUNDUP(テーブル13[[#This Row],[単価]]/(1+テーブル13[[#This Row],[税率]]),0)*テーブル13[[#This Row],[数量]])</f>
        <v/>
      </c>
      <c r="K162" s="575"/>
    </row>
    <row r="163" spans="2:11" s="299" customFormat="1">
      <c r="B163" s="316"/>
      <c r="C163" s="271"/>
      <c r="D163" s="75"/>
      <c r="E163" s="76"/>
      <c r="F163" s="77"/>
      <c r="G163" s="326" t="str">
        <f>IF(テーブル13[[#This Row],[数量]]="","",IF(ISNUMBER(テーブル13[[#This Row],[数量]]),PRODUCT(テーブル13[[#This Row],[単価]],テーブル13[[#This Row],[数量]]),""))</f>
        <v/>
      </c>
      <c r="H163" s="86"/>
      <c r="I163" s="326" t="str">
        <f>IF(テーブル13[[#This Row],[税率]]="","",ROUNDUP(テーブル13[[#This Row],[単価]]/(1+テーブル13[[#This Row],[税率]]),0)*テーブル13[[#This Row],[数量]])</f>
        <v/>
      </c>
      <c r="K163" s="575"/>
    </row>
    <row r="164" spans="2:11" s="299" customFormat="1">
      <c r="B164" s="316"/>
      <c r="C164" s="271"/>
      <c r="D164" s="75"/>
      <c r="E164" s="76"/>
      <c r="F164" s="77"/>
      <c r="G164" s="326" t="str">
        <f>IF(テーブル13[[#This Row],[数量]]="","",IF(ISNUMBER(テーブル13[[#This Row],[数量]]),PRODUCT(テーブル13[[#This Row],[単価]],テーブル13[[#This Row],[数量]]),""))</f>
        <v/>
      </c>
      <c r="H164" s="86"/>
      <c r="I164" s="326" t="str">
        <f>IF(テーブル13[[#This Row],[税率]]="","",ROUNDUP(テーブル13[[#This Row],[単価]]/(1+テーブル13[[#This Row],[税率]]),0)*テーブル13[[#This Row],[数量]])</f>
        <v/>
      </c>
      <c r="K164" s="575"/>
    </row>
    <row r="165" spans="2:11" s="299" customFormat="1">
      <c r="B165" s="316"/>
      <c r="C165" s="272"/>
      <c r="D165" s="273"/>
      <c r="E165" s="274"/>
      <c r="F165" s="275"/>
      <c r="G165" s="327" t="str">
        <f>IF(テーブル13[[#This Row],[数量]]="","",IF(ISNUMBER(テーブル13[[#This Row],[数量]]),PRODUCT(テーブル13[[#This Row],[単価]],テーブル13[[#This Row],[数量]]),""))</f>
        <v/>
      </c>
      <c r="H165" s="266"/>
      <c r="I165" s="327" t="str">
        <f>IF(テーブル13[[#This Row],[税率]]="","",ROUNDUP(テーブル13[[#This Row],[単価]]/(1+テーブル13[[#This Row],[税率]]),0)*テーブル13[[#This Row],[数量]])</f>
        <v/>
      </c>
      <c r="K165" s="575"/>
    </row>
    <row r="166" spans="2:11" ht="21.6" customHeight="1">
      <c r="B166" s="252"/>
      <c r="C166" s="293"/>
      <c r="D166" s="294"/>
      <c r="E166" s="294"/>
      <c r="F166" s="295" t="s">
        <v>108</v>
      </c>
      <c r="G166" s="296">
        <f>SUM(G152:G165)</f>
        <v>0</v>
      </c>
      <c r="H166" s="62" t="s">
        <v>85</v>
      </c>
      <c r="I166" s="296">
        <f>SUM(I152:I165)</f>
        <v>0</v>
      </c>
    </row>
    <row r="167" spans="2:11" ht="6" customHeight="1" thickBot="1">
      <c r="B167" s="36"/>
      <c r="E167" s="38"/>
      <c r="H167" s="52"/>
      <c r="I167" s="38"/>
    </row>
    <row r="168" spans="2:11" ht="21.6" customHeight="1" thickBot="1">
      <c r="B168" s="234" t="s">
        <v>112</v>
      </c>
      <c r="C168" s="235"/>
      <c r="D168" s="48"/>
      <c r="E168" s="248"/>
      <c r="F168" s="249" t="s">
        <v>234</v>
      </c>
      <c r="G168" s="243">
        <f>SUM(G171:G177)</f>
        <v>0</v>
      </c>
      <c r="H168" s="53"/>
      <c r="I168" s="53"/>
    </row>
    <row r="169" spans="2:11" ht="6" customHeight="1">
      <c r="B169" s="135"/>
      <c r="E169" s="38"/>
      <c r="G169" s="36"/>
      <c r="H169" s="40"/>
      <c r="I169" s="36"/>
    </row>
    <row r="170" spans="2:11">
      <c r="B170" s="135"/>
      <c r="C170" s="317"/>
      <c r="D170" s="175" t="s">
        <v>46</v>
      </c>
      <c r="E170" s="174" t="s">
        <v>41</v>
      </c>
      <c r="F170" s="162" t="s">
        <v>109</v>
      </c>
      <c r="G170" s="170" t="s">
        <v>245</v>
      </c>
      <c r="H170" s="58" t="s">
        <v>47</v>
      </c>
      <c r="I170" s="54"/>
    </row>
    <row r="171" spans="2:11" s="299" customFormat="1">
      <c r="B171" s="316"/>
      <c r="C171" s="318"/>
      <c r="D171" s="138"/>
      <c r="E171" s="92"/>
      <c r="F171" s="93"/>
      <c r="G171" s="334" t="str">
        <f>IF(ISNUMBER(テーブル14[[#This Row],[数量]]),PRODUCT(テーブル14[[#This Row],[単価]],テーブル14[[#This Row],[数量]]),"")</f>
        <v/>
      </c>
      <c r="H171" s="319" t="s">
        <v>66</v>
      </c>
      <c r="I171" s="54"/>
      <c r="K171" s="574"/>
    </row>
    <row r="172" spans="2:11" s="299" customFormat="1">
      <c r="B172" s="316"/>
      <c r="C172" s="318"/>
      <c r="D172" s="139"/>
      <c r="E172" s="76"/>
      <c r="F172" s="77"/>
      <c r="G172" s="331" t="str">
        <f>IF(ISNUMBER(テーブル14[[#This Row],[数量]]),PRODUCT(テーブル14[[#This Row],[単価]],テーブル14[[#This Row],[数量]]),"")</f>
        <v/>
      </c>
      <c r="H172" s="319" t="s">
        <v>67</v>
      </c>
      <c r="I172" s="54"/>
      <c r="K172" s="575"/>
    </row>
    <row r="173" spans="2:11" s="299" customFormat="1">
      <c r="B173" s="316"/>
      <c r="C173" s="318"/>
      <c r="D173" s="139"/>
      <c r="E173" s="76"/>
      <c r="F173" s="77"/>
      <c r="G173" s="331" t="str">
        <f>IF(ISNUMBER(テーブル14[[#This Row],[数量]]),PRODUCT(テーブル14[[#This Row],[単価]],テーブル14[[#This Row],[数量]]),"")</f>
        <v/>
      </c>
      <c r="H173" s="319" t="s">
        <v>68</v>
      </c>
      <c r="I173" s="54"/>
      <c r="K173" s="575"/>
    </row>
    <row r="174" spans="2:11" s="299" customFormat="1">
      <c r="B174" s="316"/>
      <c r="C174" s="318"/>
      <c r="D174" s="139"/>
      <c r="E174" s="76"/>
      <c r="F174" s="77"/>
      <c r="G174" s="331" t="str">
        <f>IF(ISNUMBER(テーブル14[[#This Row],[数量]]),PRODUCT(テーブル14[[#This Row],[単価]],テーブル14[[#This Row],[数量]]),"")</f>
        <v/>
      </c>
      <c r="H174" s="319" t="s">
        <v>69</v>
      </c>
      <c r="I174" s="54"/>
      <c r="K174" s="575"/>
    </row>
    <row r="175" spans="2:11" s="299" customFormat="1">
      <c r="B175" s="316"/>
      <c r="C175" s="318"/>
      <c r="D175" s="139"/>
      <c r="E175" s="76"/>
      <c r="F175" s="77"/>
      <c r="G175" s="331" t="str">
        <f>IF(ISNUMBER(テーブル14[[#This Row],[数量]]),PRODUCT(テーブル14[[#This Row],[単価]],テーブル14[[#This Row],[数量]]),"")</f>
        <v/>
      </c>
      <c r="H175" s="319" t="s">
        <v>70</v>
      </c>
      <c r="I175" s="54"/>
      <c r="K175" s="575"/>
    </row>
    <row r="176" spans="2:11" s="299" customFormat="1">
      <c r="B176" s="316"/>
      <c r="C176" s="318"/>
      <c r="D176" s="139"/>
      <c r="E176" s="76"/>
      <c r="F176" s="77"/>
      <c r="G176" s="331" t="str">
        <f>IF(ISNUMBER(テーブル14[[#This Row],[数量]]),PRODUCT(テーブル14[[#This Row],[単価]],テーブル14[[#This Row],[数量]]),"")</f>
        <v/>
      </c>
      <c r="H176" s="319" t="s">
        <v>71</v>
      </c>
      <c r="I176" s="54"/>
      <c r="K176" s="575"/>
    </row>
    <row r="177" spans="2:11" s="299" customFormat="1">
      <c r="B177" s="320"/>
      <c r="C177" s="321"/>
      <c r="D177" s="276"/>
      <c r="E177" s="274"/>
      <c r="F177" s="275"/>
      <c r="G177" s="330" t="str">
        <f>IF(ISNUMBER(テーブル14[[#This Row],[数量]]),PRODUCT(テーブル14[[#This Row],[単価]],テーブル14[[#This Row],[数量]]),"")</f>
        <v/>
      </c>
      <c r="H177" s="319" t="s">
        <v>72</v>
      </c>
      <c r="I177" s="54"/>
      <c r="K177" s="575"/>
    </row>
    <row r="178" spans="2:11" ht="6" customHeight="1" thickBot="1">
      <c r="G178" s="24"/>
      <c r="H178" s="55"/>
      <c r="I178" s="54"/>
    </row>
    <row r="179" spans="2:11" ht="21.6" customHeight="1" thickBot="1">
      <c r="B179" s="583" t="s">
        <v>113</v>
      </c>
      <c r="C179" s="584"/>
      <c r="D179" s="64"/>
      <c r="E179" s="65"/>
      <c r="F179" s="63"/>
      <c r="G179" s="242">
        <f>SUM(G119,G133,G148,G166,G168)</f>
        <v>0</v>
      </c>
      <c r="H179" s="55"/>
      <c r="I179" s="55"/>
    </row>
    <row r="180" spans="2:11" ht="14.25">
      <c r="C180" s="55"/>
      <c r="D180" s="55"/>
      <c r="E180" s="55"/>
      <c r="F180" s="55"/>
      <c r="G180" s="55"/>
      <c r="H180" s="55"/>
    </row>
  </sheetData>
  <sheetProtection algorithmName="SHA-512" hashValue="smii+VBT4XX2SQxPoH9bezIpbVtRi2r0MYXKaYv3tUtEC89NIqPpQizCpUiODHTxIj7cnq37ehI7u/O7qVuAeA==" saltValue="NOYOQrPEnK73qPMdt11WhQ==" spinCount="100000" sheet="1" formatRows="0" pivotTables="0"/>
  <mergeCells count="43">
    <mergeCell ref="E6:F6"/>
    <mergeCell ref="E11:F11"/>
    <mergeCell ref="E9:F9"/>
    <mergeCell ref="E7:F7"/>
    <mergeCell ref="E8:F8"/>
    <mergeCell ref="E10:F10"/>
    <mergeCell ref="B9:C9"/>
    <mergeCell ref="B10:C10"/>
    <mergeCell ref="B11:C11"/>
    <mergeCell ref="B6:C6"/>
    <mergeCell ref="B7:C7"/>
    <mergeCell ref="D3:G3"/>
    <mergeCell ref="D5:G5"/>
    <mergeCell ref="B1:H1"/>
    <mergeCell ref="B3:C3"/>
    <mergeCell ref="B5:C5"/>
    <mergeCell ref="K7:K9"/>
    <mergeCell ref="K5:K6"/>
    <mergeCell ref="K50:K53"/>
    <mergeCell ref="B85:C85"/>
    <mergeCell ref="B179:C179"/>
    <mergeCell ref="B16:C16"/>
    <mergeCell ref="E13:F13"/>
    <mergeCell ref="E15:F15"/>
    <mergeCell ref="E16:F16"/>
    <mergeCell ref="B13:C13"/>
    <mergeCell ref="B14:C14"/>
    <mergeCell ref="B15:C15"/>
    <mergeCell ref="B70:C70"/>
    <mergeCell ref="D70:F70"/>
    <mergeCell ref="E14:F14"/>
    <mergeCell ref="B8:C8"/>
    <mergeCell ref="K152:K165"/>
    <mergeCell ref="K171:K177"/>
    <mergeCell ref="B18:F18"/>
    <mergeCell ref="B19:F19"/>
    <mergeCell ref="K58:K67"/>
    <mergeCell ref="K75:K78"/>
    <mergeCell ref="K89:K118"/>
    <mergeCell ref="K123:K132"/>
    <mergeCell ref="K137:K146"/>
    <mergeCell ref="K26:K45"/>
    <mergeCell ref="K18:K19"/>
  </mergeCells>
  <phoneticPr fontId="7"/>
  <conditionalFormatting sqref="B6:G6">
    <cfRule type="expression" dxfId="21" priority="125">
      <formula>$I$6="〇"</formula>
    </cfRule>
  </conditionalFormatting>
  <conditionalFormatting sqref="B6:G11">
    <cfRule type="expression" dxfId="20" priority="126">
      <formula>$I$6="〇"</formula>
    </cfRule>
  </conditionalFormatting>
  <conditionalFormatting sqref="B13:G16">
    <cfRule type="expression" dxfId="19" priority="127">
      <formula>$I$6=""</formula>
    </cfRule>
  </conditionalFormatting>
  <conditionalFormatting sqref="C71">
    <cfRule type="expression" priority="112">
      <formula>OR(#REF!&gt;1000000,#REF!&gt;#REF!/2)</formula>
    </cfRule>
  </conditionalFormatting>
  <conditionalFormatting sqref="G18">
    <cfRule type="cellIs" dxfId="18" priority="2" operator="notEqual">
      <formula>$G$19</formula>
    </cfRule>
  </conditionalFormatting>
  <conditionalFormatting sqref="G19">
    <cfRule type="cellIs" dxfId="17" priority="1" operator="notEqual">
      <formula>$G$18</formula>
    </cfRule>
  </conditionalFormatting>
  <dataValidations count="8">
    <dataValidation type="list" allowBlank="1" showInputMessage="1" showErrorMessage="1" sqref="C152:C165" xr:uid="{00000000-0002-0000-0300-000000000000}">
      <formula1>"通信料,宣伝料,印刷料,記録料"</formula1>
    </dataValidation>
    <dataValidation type="list" allowBlank="1" showInputMessage="1" showErrorMessage="1" sqref="C69 C55 C47" xr:uid="{00000000-0002-0000-0300-000001000000}">
      <formula1>"入場料収入,参加費収入,共催者負担金,他の助成金・補助金,寄付金・協賛金,プログラム・図録等販売収入,広告料・配信収入・その他収入"</formula1>
    </dataValidation>
    <dataValidation type="list" allowBlank="1" showInputMessage="1" showErrorMessage="1" sqref="H137:H146 H123:H132 H152:H165 H89:H118" xr:uid="{00000000-0002-0000-0300-000002000000}">
      <formula1>"10%,8%,非課税"</formula1>
    </dataValidation>
    <dataValidation type="list" allowBlank="1" showInputMessage="1" showErrorMessage="1" sqref="C89:C118" xr:uid="{00000000-0002-0000-0300-000003000000}">
      <formula1>"作品借料,出演料,音楽料,文芸料,舞台料,謝金"</formula1>
    </dataValidation>
    <dataValidation type="list" allowBlank="1" showInputMessage="1" showErrorMessage="1" sqref="C123:C132" xr:uid="{00000000-0002-0000-0300-000004000000}">
      <formula1>"会場料,設営料"</formula1>
    </dataValidation>
    <dataValidation type="list" allowBlank="1" showInputMessage="1" showErrorMessage="1" sqref="C137:C146" xr:uid="{00000000-0002-0000-0300-000005000000}">
      <formula1>"運搬料,旅行料"</formula1>
    </dataValidation>
    <dataValidation type="date" allowBlank="1" showInputMessage="1" showErrorMessage="1" prompt="yyyy/mm/dd で入力してください。_x000a_例）2026/8/31" sqref="G6 D6" xr:uid="{00000000-0002-0000-0300-000008000000}">
      <formula1>46235</formula1>
      <formula2>46599</formula2>
    </dataValidation>
    <dataValidation type="whole" operator="greaterThanOrEqual" allowBlank="1" showInputMessage="1" showErrorMessage="1" sqref="F77:F78" xr:uid="{00000000-0002-0000-0300-000007000000}">
      <formula1>0</formula1>
    </dataValidation>
  </dataValidations>
  <pageMargins left="0.78740157480314965" right="0.27559055118110237" top="0.27559055118110237" bottom="0.27559055118110237" header="0.27559055118110237" footer="0.27559055118110237"/>
  <pageSetup paperSize="9" scale="65" fitToHeight="0" orientation="portrait" r:id="rId1"/>
  <rowBreaks count="1" manualBreakCount="1">
    <brk id="81" max="11" man="1"/>
  </rowBreaks>
  <tableParts count="9">
    <tablePart r:id="rId2"/>
    <tablePart r:id="rId3"/>
    <tablePart r:id="rId4"/>
    <tablePart r:id="rId5"/>
    <tablePart r:id="rId6"/>
    <tablePart r:id="rId7"/>
    <tablePart r:id="rId8"/>
    <tablePart r:id="rId9"/>
    <tablePart r:id="rId10"/>
  </tableParts>
  <extLst>
    <ext xmlns:x14="http://schemas.microsoft.com/office/spreadsheetml/2009/9/main" uri="{78C0D931-6437-407d-A8EE-F0AAD7539E65}">
      <x14:conditionalFormattings>
        <x14:conditionalFormatting xmlns:xm="http://schemas.microsoft.com/office/excel/2006/main">
          <x14:cfRule type="expression" priority="120" id="{00000000-000E-0000-0300-00006E000000}">
            <xm:f>IF(助成金申請書!C18="カテゴリーⅡ",OR(G70&gt;2000000,G70&gt;$I$85/2,G70&gt;#REF!+#REF!),IF(助成金申請書!C18="カテゴリーⅠ",OR(G70&gt;1000000,G70&gt;$I$85/2,G70&gt;#REF!+#REF!,)))</xm:f>
            <x14:dxf>
              <font>
                <b/>
                <i/>
                <color rgb="FFFF0000"/>
              </font>
              <fill>
                <patternFill>
                  <bgColor rgb="FFFF9999"/>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9000000}">
          <x14:formula1>
            <xm:f>IF(COUNTIF(助成金申請書!$C$26,"*②*"),$L$26:$L$31,助成金申請書!$C$26)</xm:f>
          </x14:formula1>
          <xm:sqref>C26:C45</xm:sqref>
        </x14:dataValidation>
        <x14:dataValidation type="list" allowBlank="1" showInputMessage="1" showErrorMessage="1" xr:uid="{7DEE54B1-1D35-40C6-94D1-877E6A0301EF}">
          <x14:formula1>
            <xm:f>Sheet1!$B$2:$B$7</xm:f>
          </x14:formula1>
          <xm:sqref>C58:C67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1"/>
  <sheetViews>
    <sheetView view="pageBreakPreview" zoomScaleNormal="100" zoomScaleSheetLayoutView="100" workbookViewId="0">
      <selection activeCell="O19" sqref="O19"/>
    </sheetView>
  </sheetViews>
  <sheetFormatPr defaultRowHeight="13.5"/>
  <cols>
    <col min="1" max="1" width="1.625" customWidth="1"/>
    <col min="2" max="2" width="21.875" bestFit="1" customWidth="1"/>
    <col min="3" max="3" width="15.875" customWidth="1"/>
    <col min="4" max="4" width="16.5" bestFit="1" customWidth="1"/>
    <col min="5" max="5" width="15.875" customWidth="1"/>
    <col min="6" max="6" width="2.5" customWidth="1"/>
    <col min="7" max="7" width="21.875" bestFit="1" customWidth="1"/>
    <col min="8" max="8" width="16" customWidth="1"/>
    <col min="9" max="9" width="16.5" bestFit="1" customWidth="1"/>
    <col min="10" max="10" width="15.875" customWidth="1"/>
    <col min="11" max="11" width="1.875" customWidth="1"/>
    <col min="12" max="17" width="8.875" customWidth="1"/>
  </cols>
  <sheetData>
    <row r="1" spans="2:17" ht="24.6" customHeight="1">
      <c r="B1" t="s">
        <v>65</v>
      </c>
      <c r="C1" t="s">
        <v>101</v>
      </c>
    </row>
    <row r="2" spans="2:17" hidden="1"/>
    <row r="3" spans="2:17" hidden="1">
      <c r="B3" s="18" t="s">
        <v>55</v>
      </c>
      <c r="C3" s="31">
        <f>SUM(C12,H12,C20,H20,C28,H28)</f>
        <v>0</v>
      </c>
      <c r="D3" s="18" t="s">
        <v>64</v>
      </c>
      <c r="E3" s="31">
        <f>SUM(E12,J12,E20,J20,E28,J28)</f>
        <v>0</v>
      </c>
      <c r="F3" s="32"/>
      <c r="G3" s="32"/>
      <c r="H3" s="32"/>
      <c r="I3" s="32"/>
      <c r="J3" s="32"/>
    </row>
    <row r="4" spans="2:17" hidden="1">
      <c r="B4" s="19" t="s">
        <v>57</v>
      </c>
      <c r="C4" s="31">
        <f>SUM(C13,H13,C21,H21,C29,H29)</f>
        <v>0</v>
      </c>
      <c r="D4" s="19" t="s">
        <v>114</v>
      </c>
      <c r="E4" s="31">
        <f>SUM(E13,J13,E21,J21,E29,J29)</f>
        <v>0</v>
      </c>
      <c r="F4" s="32"/>
      <c r="G4" s="32"/>
      <c r="H4" s="32"/>
      <c r="I4" s="32"/>
      <c r="J4" s="32"/>
      <c r="L4" s="32"/>
    </row>
    <row r="5" spans="2:17" hidden="1">
      <c r="B5" s="18" t="s">
        <v>59</v>
      </c>
      <c r="C5" s="31">
        <f>SUM(C14,H14,C22,H22,C30,H30)</f>
        <v>0</v>
      </c>
      <c r="D5" s="19" t="s">
        <v>60</v>
      </c>
      <c r="E5" s="16" t="e">
        <f>C5/C4</f>
        <v>#DIV/0!</v>
      </c>
      <c r="F5" s="32"/>
      <c r="G5" s="32"/>
      <c r="H5" s="32"/>
      <c r="I5" s="32"/>
      <c r="J5" s="32"/>
      <c r="L5" s="4" t="e">
        <f>収支予算書!L26</f>
        <v>#VALUE!</v>
      </c>
      <c r="M5" t="str">
        <f>収支予算書!L27</f>
        <v/>
      </c>
      <c r="N5" t="str">
        <f>収支予算書!L28</f>
        <v/>
      </c>
      <c r="O5" t="str">
        <f>収支予算書!L29</f>
        <v/>
      </c>
      <c r="P5" t="str">
        <f>収支予算書!L30</f>
        <v/>
      </c>
      <c r="Q5" t="str">
        <f>収支予算書!L31</f>
        <v/>
      </c>
    </row>
    <row r="6" spans="2:17" hidden="1">
      <c r="B6" s="18" t="s">
        <v>58</v>
      </c>
      <c r="C6" s="31">
        <f>SUM(C15,H15,C23,H23,C31,H31)</f>
        <v>0</v>
      </c>
      <c r="D6" s="19" t="s">
        <v>61</v>
      </c>
      <c r="E6" s="16" t="e">
        <f>C6/C4</f>
        <v>#DIV/0!</v>
      </c>
      <c r="F6" s="32"/>
      <c r="G6" s="32"/>
      <c r="H6" s="32"/>
      <c r="I6" s="32"/>
      <c r="J6" s="32"/>
    </row>
    <row r="7" spans="2:17" hidden="1">
      <c r="C7" s="32"/>
      <c r="D7" s="32"/>
      <c r="E7" s="32"/>
      <c r="F7" s="32"/>
      <c r="H7" s="32"/>
      <c r="I7" s="32"/>
      <c r="J7" s="32"/>
    </row>
    <row r="8" spans="2:17">
      <c r="C8" s="32"/>
      <c r="D8" s="32"/>
      <c r="E8" s="32"/>
      <c r="F8" s="32"/>
      <c r="G8" s="32"/>
      <c r="H8" s="32"/>
      <c r="I8" s="32"/>
      <c r="J8" s="32"/>
    </row>
    <row r="9" spans="2:17">
      <c r="B9" s="18" t="s">
        <v>53</v>
      </c>
      <c r="C9" s="593" t="str">
        <f>IFERROR(IF(L5="","",L5),"")</f>
        <v/>
      </c>
      <c r="D9" s="593"/>
      <c r="E9" s="593"/>
      <c r="F9" s="32"/>
      <c r="G9" s="18" t="s">
        <v>53</v>
      </c>
      <c r="H9" s="593" t="str">
        <f>IF(M5="","",M5)</f>
        <v/>
      </c>
      <c r="I9" s="593"/>
      <c r="J9" s="593"/>
    </row>
    <row r="10" spans="2:17">
      <c r="B10" s="18" t="s">
        <v>81</v>
      </c>
      <c r="C10" s="34"/>
      <c r="D10" s="18" t="s">
        <v>80</v>
      </c>
      <c r="E10" s="34"/>
      <c r="F10" s="32"/>
      <c r="G10" s="18" t="s">
        <v>81</v>
      </c>
      <c r="H10" s="34"/>
      <c r="I10" s="18" t="s">
        <v>80</v>
      </c>
      <c r="J10" s="34"/>
    </row>
    <row r="11" spans="2:17">
      <c r="B11" s="18" t="s">
        <v>54</v>
      </c>
      <c r="C11" s="12"/>
      <c r="D11" s="19" t="s">
        <v>96</v>
      </c>
      <c r="E11" s="13"/>
      <c r="F11" s="32"/>
      <c r="G11" s="18" t="s">
        <v>54</v>
      </c>
      <c r="H11" s="12"/>
      <c r="I11" s="19" t="s">
        <v>96</v>
      </c>
      <c r="J11" s="13"/>
    </row>
    <row r="12" spans="2:17">
      <c r="B12" s="18" t="s">
        <v>95</v>
      </c>
      <c r="C12" s="96">
        <f>C11-E11</f>
        <v>0</v>
      </c>
      <c r="D12" s="18" t="s">
        <v>56</v>
      </c>
      <c r="E12" s="33"/>
      <c r="F12" s="32"/>
      <c r="G12" s="18" t="s">
        <v>95</v>
      </c>
      <c r="H12" s="96">
        <f>H11-J11</f>
        <v>0</v>
      </c>
      <c r="I12" s="18" t="s">
        <v>56</v>
      </c>
      <c r="J12" s="33"/>
    </row>
    <row r="13" spans="2:17">
      <c r="B13" s="19" t="s">
        <v>57</v>
      </c>
      <c r="C13" s="97">
        <f>C12*E12</f>
        <v>0</v>
      </c>
      <c r="D13" s="19" t="s">
        <v>114</v>
      </c>
      <c r="E13" s="33"/>
      <c r="F13" s="32"/>
      <c r="G13" s="19" t="s">
        <v>57</v>
      </c>
      <c r="H13" s="97">
        <f>H12*J12</f>
        <v>0</v>
      </c>
      <c r="I13" s="19" t="s">
        <v>114</v>
      </c>
      <c r="J13" s="33"/>
    </row>
    <row r="14" spans="2:17">
      <c r="B14" s="18" t="s">
        <v>59</v>
      </c>
      <c r="C14" s="99">
        <f>IF(COUNTIF(収支予算書!C26:C45,"*①*"),SUMIF(収支予算書!C26:C45,"*①*",収支予算書!F26:F45),0)</f>
        <v>0</v>
      </c>
      <c r="D14" s="19" t="s">
        <v>60</v>
      </c>
      <c r="E14" s="98" t="e">
        <f>C14/C13</f>
        <v>#DIV/0!</v>
      </c>
      <c r="F14" s="32"/>
      <c r="G14" s="18" t="s">
        <v>59</v>
      </c>
      <c r="H14" s="99">
        <f>IF(COUNTIF(収支予算書!C26:C45,"*②*"),SUMIF(収支予算書!C26:C45,"*②*",収支予算書!F26:F45),0)</f>
        <v>0</v>
      </c>
      <c r="I14" s="19" t="s">
        <v>60</v>
      </c>
      <c r="J14" s="98" t="e">
        <f>H14/H13</f>
        <v>#DIV/0!</v>
      </c>
    </row>
    <row r="15" spans="2:17">
      <c r="B15" s="18" t="s">
        <v>58</v>
      </c>
      <c r="C15" s="99">
        <f>C14+E13</f>
        <v>0</v>
      </c>
      <c r="D15" s="19" t="s">
        <v>61</v>
      </c>
      <c r="E15" s="98" t="e">
        <f>C15/C13</f>
        <v>#DIV/0!</v>
      </c>
      <c r="F15" s="32"/>
      <c r="G15" s="18" t="s">
        <v>78</v>
      </c>
      <c r="H15" s="99">
        <f>H14+J13</f>
        <v>0</v>
      </c>
      <c r="I15" s="19" t="s">
        <v>61</v>
      </c>
      <c r="J15" s="98" t="e">
        <f>H15/H13</f>
        <v>#DIV/0!</v>
      </c>
    </row>
    <row r="16" spans="2:17">
      <c r="C16" s="32"/>
      <c r="D16" s="32"/>
      <c r="E16" s="32"/>
      <c r="F16" s="32"/>
      <c r="G16" s="32"/>
      <c r="H16" s="32"/>
      <c r="I16" s="32"/>
      <c r="J16" s="32"/>
    </row>
    <row r="17" spans="2:10">
      <c r="B17" s="18" t="s">
        <v>53</v>
      </c>
      <c r="C17" s="593" t="str">
        <f>IF(N5="","",N5)</f>
        <v/>
      </c>
      <c r="D17" s="593"/>
      <c r="E17" s="593"/>
      <c r="F17" s="32"/>
      <c r="G17" s="18" t="s">
        <v>53</v>
      </c>
      <c r="H17" s="593" t="str">
        <f>IF(O5="","",O5)</f>
        <v/>
      </c>
      <c r="I17" s="593"/>
      <c r="J17" s="593"/>
    </row>
    <row r="18" spans="2:10">
      <c r="B18" s="18" t="s">
        <v>81</v>
      </c>
      <c r="C18" s="34"/>
      <c r="D18" s="18" t="s">
        <v>80</v>
      </c>
      <c r="E18" s="34"/>
      <c r="F18" s="32"/>
      <c r="G18" s="18" t="s">
        <v>81</v>
      </c>
      <c r="H18" s="34"/>
      <c r="I18" s="18" t="s">
        <v>80</v>
      </c>
      <c r="J18" s="34"/>
    </row>
    <row r="19" spans="2:10">
      <c r="B19" s="18" t="s">
        <v>54</v>
      </c>
      <c r="C19" s="12"/>
      <c r="D19" s="19" t="s">
        <v>96</v>
      </c>
      <c r="E19" s="13"/>
      <c r="F19" s="32"/>
      <c r="G19" s="18" t="s">
        <v>54</v>
      </c>
      <c r="H19" s="12"/>
      <c r="I19" s="19" t="s">
        <v>96</v>
      </c>
      <c r="J19" s="13"/>
    </row>
    <row r="20" spans="2:10">
      <c r="B20" s="18" t="s">
        <v>95</v>
      </c>
      <c r="C20" s="96">
        <f>C19-E19</f>
        <v>0</v>
      </c>
      <c r="D20" s="18" t="s">
        <v>56</v>
      </c>
      <c r="E20" s="33"/>
      <c r="F20" s="32"/>
      <c r="G20" s="18" t="s">
        <v>95</v>
      </c>
      <c r="H20" s="96">
        <f>H19-J19</f>
        <v>0</v>
      </c>
      <c r="I20" s="18" t="s">
        <v>56</v>
      </c>
      <c r="J20" s="33"/>
    </row>
    <row r="21" spans="2:10">
      <c r="B21" s="19" t="s">
        <v>57</v>
      </c>
      <c r="C21" s="97">
        <f>C20*E20</f>
        <v>0</v>
      </c>
      <c r="D21" s="19" t="s">
        <v>114</v>
      </c>
      <c r="E21" s="33"/>
      <c r="F21" s="32"/>
      <c r="G21" s="19" t="s">
        <v>57</v>
      </c>
      <c r="H21" s="97">
        <f>H20*J20</f>
        <v>0</v>
      </c>
      <c r="I21" s="19" t="s">
        <v>114</v>
      </c>
      <c r="J21" s="35"/>
    </row>
    <row r="22" spans="2:10">
      <c r="B22" s="18" t="s">
        <v>59</v>
      </c>
      <c r="C22" s="99">
        <f>IF(COUNTIF(収支予算書!C26:C45,"*③*"),SUMIF(収支予算書!C26:C45,"*③*",収支予算書!F26:F45),0)</f>
        <v>0</v>
      </c>
      <c r="D22" s="19" t="s">
        <v>60</v>
      </c>
      <c r="E22" s="98" t="e">
        <f>C22/C21</f>
        <v>#DIV/0!</v>
      </c>
      <c r="F22" s="32"/>
      <c r="G22" s="18" t="s">
        <v>59</v>
      </c>
      <c r="H22" s="99">
        <f>IF(COUNTIF(収支予算書!C26:C45,"*④*"),SUMIF(収支予算書!C26:C45,"*④*",収支予算書!F26:F45),0)</f>
        <v>0</v>
      </c>
      <c r="I22" s="19" t="s">
        <v>60</v>
      </c>
      <c r="J22" s="98" t="e">
        <f>H22/H21</f>
        <v>#DIV/0!</v>
      </c>
    </row>
    <row r="23" spans="2:10">
      <c r="B23" s="18" t="s">
        <v>58</v>
      </c>
      <c r="C23" s="99">
        <f>C22+E21</f>
        <v>0</v>
      </c>
      <c r="D23" s="19" t="s">
        <v>61</v>
      </c>
      <c r="E23" s="98" t="e">
        <f>C23/C21</f>
        <v>#DIV/0!</v>
      </c>
      <c r="F23" s="32"/>
      <c r="G23" s="18" t="s">
        <v>78</v>
      </c>
      <c r="H23" s="99">
        <f>H22+J21</f>
        <v>0</v>
      </c>
      <c r="I23" s="19" t="s">
        <v>61</v>
      </c>
      <c r="J23" s="98" t="e">
        <f>H23/H21</f>
        <v>#DIV/0!</v>
      </c>
    </row>
    <row r="24" spans="2:10">
      <c r="C24" s="32"/>
      <c r="D24" s="32"/>
      <c r="E24" s="32"/>
      <c r="F24" s="32"/>
      <c r="G24" s="32"/>
      <c r="H24" s="32"/>
      <c r="I24" s="32"/>
      <c r="J24" s="32"/>
    </row>
    <row r="25" spans="2:10">
      <c r="B25" s="18" t="s">
        <v>53</v>
      </c>
      <c r="C25" s="593" t="str">
        <f>IF(P5="","",P5)</f>
        <v/>
      </c>
      <c r="D25" s="593"/>
      <c r="E25" s="593"/>
      <c r="F25" s="32"/>
      <c r="G25" s="18" t="s">
        <v>53</v>
      </c>
      <c r="H25" s="593" t="str">
        <f>IF(Q5="","",Q5)</f>
        <v/>
      </c>
      <c r="I25" s="593"/>
      <c r="J25" s="593"/>
    </row>
    <row r="26" spans="2:10">
      <c r="B26" s="18" t="s">
        <v>81</v>
      </c>
      <c r="C26" s="34"/>
      <c r="D26" s="18" t="s">
        <v>80</v>
      </c>
      <c r="E26" s="34"/>
      <c r="F26" s="32"/>
      <c r="G26" s="18" t="s">
        <v>81</v>
      </c>
      <c r="H26" s="34"/>
      <c r="I26" s="18" t="s">
        <v>80</v>
      </c>
      <c r="J26" s="34"/>
    </row>
    <row r="27" spans="2:10">
      <c r="B27" s="18" t="s">
        <v>54</v>
      </c>
      <c r="C27" s="12"/>
      <c r="D27" s="19" t="s">
        <v>96</v>
      </c>
      <c r="E27" s="13"/>
      <c r="F27" s="32"/>
      <c r="G27" s="18" t="s">
        <v>54</v>
      </c>
      <c r="H27" s="12"/>
      <c r="I27" s="19" t="s">
        <v>96</v>
      </c>
      <c r="J27" s="13"/>
    </row>
    <row r="28" spans="2:10">
      <c r="B28" s="18" t="s">
        <v>95</v>
      </c>
      <c r="C28" s="96">
        <f>C27-E27</f>
        <v>0</v>
      </c>
      <c r="D28" s="18" t="s">
        <v>56</v>
      </c>
      <c r="E28" s="33"/>
      <c r="F28" s="32"/>
      <c r="G28" s="18" t="s">
        <v>95</v>
      </c>
      <c r="H28" s="96">
        <f>H27-J27</f>
        <v>0</v>
      </c>
      <c r="I28" s="18" t="s">
        <v>56</v>
      </c>
      <c r="J28" s="33"/>
    </row>
    <row r="29" spans="2:10">
      <c r="B29" s="19" t="s">
        <v>57</v>
      </c>
      <c r="C29" s="97">
        <f>C28*E28</f>
        <v>0</v>
      </c>
      <c r="D29" s="19" t="s">
        <v>114</v>
      </c>
      <c r="E29" s="35"/>
      <c r="F29" s="32"/>
      <c r="G29" s="19" t="s">
        <v>57</v>
      </c>
      <c r="H29" s="97">
        <f>H28*J28</f>
        <v>0</v>
      </c>
      <c r="I29" s="19" t="s">
        <v>114</v>
      </c>
      <c r="J29" s="35"/>
    </row>
    <row r="30" spans="2:10">
      <c r="B30" s="18" t="s">
        <v>59</v>
      </c>
      <c r="C30" s="99">
        <f>IF(COUNTIF(収支予算書!C26:C45,"*⑤*"),SUMIF(収支予算書!C26:C45,"*⑤*",収支予算書!F26:F45),0)</f>
        <v>0</v>
      </c>
      <c r="D30" s="19" t="s">
        <v>60</v>
      </c>
      <c r="E30" s="98" t="e">
        <f>C30/C29</f>
        <v>#DIV/0!</v>
      </c>
      <c r="F30" s="32"/>
      <c r="G30" s="18" t="s">
        <v>59</v>
      </c>
      <c r="H30" s="99">
        <f>IF(COUNTIF(収支予算書!C26:C45,"*⑥*"),SUMIF(収支予算書!C26:C45,"*⑥*",収支予算書!F26:F45),0)</f>
        <v>0</v>
      </c>
      <c r="I30" s="19" t="s">
        <v>60</v>
      </c>
      <c r="J30" s="98" t="e">
        <f>H30/H29</f>
        <v>#DIV/0!</v>
      </c>
    </row>
    <row r="31" spans="2:10">
      <c r="B31" s="18" t="s">
        <v>58</v>
      </c>
      <c r="C31" s="99">
        <f>C30+E29</f>
        <v>0</v>
      </c>
      <c r="D31" s="19" t="s">
        <v>61</v>
      </c>
      <c r="E31" s="98" t="e">
        <f>C31/C29</f>
        <v>#DIV/0!</v>
      </c>
      <c r="F31" s="32"/>
      <c r="G31" s="18" t="s">
        <v>78</v>
      </c>
      <c r="H31" s="99">
        <f>H30+J29</f>
        <v>0</v>
      </c>
      <c r="I31" s="19" t="s">
        <v>61</v>
      </c>
      <c r="J31" s="98" t="e">
        <f>H31/H29</f>
        <v>#DIV/0!</v>
      </c>
    </row>
  </sheetData>
  <sheetProtection algorithmName="SHA-512" hashValue="ygMHJwSAldYPavLCvOipzp5ig3oDDhZ5BFkC+pyKK92VmD7BXvyQV+o8KNMz1uwAFJpAZnVe4WwZe58sBC2jEw==" saltValue="zHDTJd/kte97vZizH1D1eg==" spinCount="100000" sheet="1" objects="1" scenarios="1"/>
  <mergeCells count="6">
    <mergeCell ref="H9:J9"/>
    <mergeCell ref="C17:E17"/>
    <mergeCell ref="H17:J17"/>
    <mergeCell ref="C25:E25"/>
    <mergeCell ref="H25:J25"/>
    <mergeCell ref="C9:E9"/>
  </mergeCells>
  <phoneticPr fontId="7"/>
  <conditionalFormatting sqref="B1:E14 B15 D15:E15">
    <cfRule type="expression" dxfId="15" priority="16">
      <formula>$C$9=""</formula>
    </cfRule>
  </conditionalFormatting>
  <conditionalFormatting sqref="B17:E20 B21:C21 E21">
    <cfRule type="expression" dxfId="14" priority="12">
      <formula>$C$17=""</formula>
    </cfRule>
  </conditionalFormatting>
  <conditionalFormatting sqref="B22:E23">
    <cfRule type="expression" dxfId="13" priority="2">
      <formula>$C$17=""</formula>
    </cfRule>
  </conditionalFormatting>
  <conditionalFormatting sqref="B25:E28 B29:C29 E29">
    <cfRule type="expression" dxfId="12" priority="14">
      <formula>$C$25=""</formula>
    </cfRule>
  </conditionalFormatting>
  <conditionalFormatting sqref="B30:E31">
    <cfRule type="expression" dxfId="11" priority="3">
      <formula>$C$25=""</formula>
    </cfRule>
  </conditionalFormatting>
  <conditionalFormatting sqref="C15">
    <cfRule type="expression" dxfId="10" priority="1">
      <formula>$H$9=""</formula>
    </cfRule>
  </conditionalFormatting>
  <conditionalFormatting sqref="D21">
    <cfRule type="expression" dxfId="9" priority="10">
      <formula>$C$17=""</formula>
    </cfRule>
  </conditionalFormatting>
  <conditionalFormatting sqref="D29">
    <cfRule type="expression" dxfId="8" priority="9">
      <formula>$C$25=""</formula>
    </cfRule>
  </conditionalFormatting>
  <conditionalFormatting sqref="G9:J12 G13:H13 J13 G14:J15">
    <cfRule type="expression" dxfId="7" priority="11">
      <formula>$H$9=""</formula>
    </cfRule>
  </conditionalFormatting>
  <conditionalFormatting sqref="G17:J20 G21:H21 J21">
    <cfRule type="expression" dxfId="6" priority="13">
      <formula>$H$17=""</formula>
    </cfRule>
  </conditionalFormatting>
  <conditionalFormatting sqref="G22:J23">
    <cfRule type="expression" dxfId="5" priority="5">
      <formula>$H$17=""</formula>
    </cfRule>
  </conditionalFormatting>
  <conditionalFormatting sqref="G25:J28 G29:H29 J29">
    <cfRule type="expression" dxfId="4" priority="15">
      <formula>$H$25=""</formula>
    </cfRule>
  </conditionalFormatting>
  <conditionalFormatting sqref="G30:J31">
    <cfRule type="expression" dxfId="3" priority="4">
      <formula>$H$25=""</formula>
    </cfRule>
  </conditionalFormatting>
  <conditionalFormatting sqref="I13">
    <cfRule type="expression" dxfId="2" priority="6">
      <formula>$C$9=""</formula>
    </cfRule>
  </conditionalFormatting>
  <conditionalFormatting sqref="I21">
    <cfRule type="expression" dxfId="1" priority="7">
      <formula>$H$17=""</formula>
    </cfRule>
  </conditionalFormatting>
  <conditionalFormatting sqref="I29">
    <cfRule type="expression" dxfId="0" priority="8">
      <formula>$H$25=""</formula>
    </cfRule>
  </conditionalFormatting>
  <dataValidations count="1">
    <dataValidation type="date" allowBlank="1" showInputMessage="1" showErrorMessage="1" prompt="yyyy/mm/ddで入力してください。" sqref="C10 E10 H10 J10 J18 H18 E18 C18 C26 E26 H26 J26" xr:uid="{00000000-0002-0000-0400-000000000000}">
      <formula1>46235</formula1>
      <formula2>46599</formula2>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
  <sheetViews>
    <sheetView showGridLines="0" view="pageBreakPreview" zoomScaleNormal="85" zoomScaleSheetLayoutView="100" workbookViewId="0">
      <selection activeCell="P1" sqref="P1"/>
    </sheetView>
  </sheetViews>
  <sheetFormatPr defaultRowHeight="13.5"/>
  <sheetData/>
  <sheetProtection sheet="1" objects="1" scenarios="1"/>
  <phoneticPr fontId="7"/>
  <pageMargins left="0.7" right="0.7" top="0.75" bottom="0.75" header="0.3" footer="0.3"/>
  <pageSetup paperSize="9" scale="39" orientation="portrait" r:id="rId1"/>
  <rowBreaks count="5" manualBreakCount="5">
    <brk id="75" max="16383" man="1"/>
    <brk id="125" max="16383" man="1"/>
    <brk id="190" max="16383" man="1"/>
    <brk id="213" max="16383" man="1"/>
    <brk id="29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43"/>
  <sheetViews>
    <sheetView showGridLines="0" view="pageBreakPreview" zoomScaleNormal="85" zoomScaleSheetLayoutView="100" workbookViewId="0">
      <selection activeCell="P1" sqref="P1"/>
    </sheetView>
  </sheetViews>
  <sheetFormatPr defaultRowHeight="13.5"/>
  <sheetData>
    <row r="143" spans="1:1">
      <c r="A143" t="e" vm="1">
        <v>#VALUE!</v>
      </c>
    </row>
  </sheetData>
  <sheetProtection sheet="1" objects="1" scenarios="1"/>
  <phoneticPr fontId="7"/>
  <pageMargins left="0.7" right="0.7" top="0.75" bottom="0.75" header="0.3" footer="0.3"/>
  <pageSetup paperSize="9" scale="66" fitToHeight="0" orientation="portrait" r:id="rId1"/>
  <rowBreaks count="6" manualBreakCount="6">
    <brk id="74" max="16383" man="1"/>
    <brk id="125" max="16383" man="1"/>
    <brk id="190" max="16383" man="1"/>
    <brk id="213" max="16383" man="1"/>
    <brk id="291" max="16383" man="1"/>
    <brk id="37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E3D2-64D3-48F8-9738-FF33952551BD}">
  <sheetPr>
    <tabColor rgb="FFFFC000"/>
    <pageSetUpPr fitToPage="1"/>
  </sheetPr>
  <dimension ref="B1:F43"/>
  <sheetViews>
    <sheetView showGridLines="0" zoomScaleNormal="100" zoomScaleSheetLayoutView="100" workbookViewId="0"/>
  </sheetViews>
  <sheetFormatPr defaultColWidth="8.875" defaultRowHeight="18.75"/>
  <cols>
    <col min="1" max="1" width="1.375" style="338" customWidth="1"/>
    <col min="2" max="2" width="8.875" style="338" customWidth="1"/>
    <col min="3" max="3" width="8.875" style="336" customWidth="1"/>
    <col min="4" max="4" width="95.25" style="340" customWidth="1"/>
    <col min="5" max="5" width="1.375" style="338" customWidth="1"/>
    <col min="6" max="6" width="9.125" style="338" customWidth="1"/>
    <col min="7" max="16384" width="8.875" style="338"/>
  </cols>
  <sheetData>
    <row r="1" spans="2:5" ht="30">
      <c r="B1" s="335" t="s">
        <v>257</v>
      </c>
      <c r="D1" s="337"/>
    </row>
    <row r="2" spans="2:5" s="339" customFormat="1" ht="33" customHeight="1">
      <c r="B2" s="598" t="s">
        <v>258</v>
      </c>
      <c r="C2" s="599"/>
      <c r="D2" s="599"/>
    </row>
    <row r="3" spans="2:5" ht="7.15" customHeight="1" thickBot="1"/>
    <row r="4" spans="2:5" s="345" customFormat="1" ht="21.6" customHeight="1" thickBot="1">
      <c r="B4" s="341" t="s">
        <v>40</v>
      </c>
      <c r="C4" s="342" t="s">
        <v>259</v>
      </c>
      <c r="D4" s="343" t="s">
        <v>260</v>
      </c>
      <c r="E4" s="344"/>
    </row>
    <row r="5" spans="2:5" s="345" customFormat="1" ht="21.6" customHeight="1" thickTop="1">
      <c r="B5" s="600" t="s">
        <v>261</v>
      </c>
      <c r="C5" s="346" t="s">
        <v>262</v>
      </c>
      <c r="D5" s="347" t="s">
        <v>263</v>
      </c>
      <c r="E5" s="348"/>
    </row>
    <row r="6" spans="2:5" s="345" customFormat="1" ht="21.6" customHeight="1">
      <c r="B6" s="601"/>
      <c r="C6" s="349" t="s">
        <v>264</v>
      </c>
      <c r="D6" s="350" t="s">
        <v>265</v>
      </c>
      <c r="E6" s="348"/>
    </row>
    <row r="7" spans="2:5" s="345" customFormat="1" ht="34.15" customHeight="1">
      <c r="B7" s="601"/>
      <c r="C7" s="351" t="s">
        <v>266</v>
      </c>
      <c r="D7" s="352" t="s">
        <v>267</v>
      </c>
      <c r="E7" s="348"/>
    </row>
    <row r="8" spans="2:5" s="345" customFormat="1" ht="47.25">
      <c r="B8" s="601"/>
      <c r="C8" s="603" t="s">
        <v>268</v>
      </c>
      <c r="D8" s="353" t="s">
        <v>269</v>
      </c>
      <c r="E8" s="348"/>
    </row>
    <row r="9" spans="2:5" s="356" customFormat="1" ht="28.9" customHeight="1">
      <c r="B9" s="601"/>
      <c r="C9" s="604"/>
      <c r="D9" s="354" t="s">
        <v>270</v>
      </c>
      <c r="E9" s="355"/>
    </row>
    <row r="10" spans="2:5" s="345" customFormat="1" ht="51.4" customHeight="1">
      <c r="B10" s="601"/>
      <c r="C10" s="357" t="s">
        <v>271</v>
      </c>
      <c r="D10" s="358" t="s">
        <v>272</v>
      </c>
      <c r="E10" s="359"/>
    </row>
    <row r="11" spans="2:5" s="345" customFormat="1" ht="21.6" customHeight="1" thickBot="1">
      <c r="B11" s="602"/>
      <c r="C11" s="360" t="s">
        <v>273</v>
      </c>
      <c r="D11" s="361" t="s">
        <v>274</v>
      </c>
      <c r="E11" s="359"/>
    </row>
    <row r="12" spans="2:5" s="345" customFormat="1" ht="21.6" customHeight="1">
      <c r="B12" s="605" t="s">
        <v>275</v>
      </c>
      <c r="C12" s="362" t="s">
        <v>276</v>
      </c>
      <c r="D12" s="363" t="s">
        <v>277</v>
      </c>
      <c r="E12" s="359"/>
    </row>
    <row r="13" spans="2:5" s="345" customFormat="1" ht="21.6" customHeight="1">
      <c r="B13" s="601"/>
      <c r="C13" s="606" t="s">
        <v>278</v>
      </c>
      <c r="D13" s="364" t="s">
        <v>279</v>
      </c>
      <c r="E13" s="359"/>
    </row>
    <row r="14" spans="2:5" s="356" customFormat="1" ht="28.9" customHeight="1" thickBot="1">
      <c r="B14" s="602"/>
      <c r="C14" s="607"/>
      <c r="D14" s="365" t="s">
        <v>280</v>
      </c>
      <c r="E14" s="355"/>
    </row>
    <row r="15" spans="2:5" s="345" customFormat="1" ht="21.6" customHeight="1">
      <c r="B15" s="608" t="s">
        <v>281</v>
      </c>
      <c r="C15" s="362" t="s">
        <v>282</v>
      </c>
      <c r="D15" s="366" t="s">
        <v>283</v>
      </c>
      <c r="E15" s="359"/>
    </row>
    <row r="16" spans="2:5" s="345" customFormat="1" ht="21.6" customHeight="1" thickBot="1">
      <c r="B16" s="609"/>
      <c r="C16" s="367" t="s">
        <v>284</v>
      </c>
      <c r="D16" s="368" t="s">
        <v>285</v>
      </c>
      <c r="E16" s="359"/>
    </row>
    <row r="17" spans="2:6" s="345" customFormat="1" ht="21.6" customHeight="1">
      <c r="B17" s="610" t="s">
        <v>286</v>
      </c>
      <c r="C17" s="346" t="s">
        <v>287</v>
      </c>
      <c r="D17" s="369" t="s">
        <v>288</v>
      </c>
      <c r="E17" s="359"/>
    </row>
    <row r="18" spans="2:6" s="345" customFormat="1" ht="21.6" customHeight="1">
      <c r="B18" s="610"/>
      <c r="C18" s="357" t="s">
        <v>289</v>
      </c>
      <c r="D18" s="370" t="s">
        <v>290</v>
      </c>
      <c r="E18" s="359"/>
    </row>
    <row r="19" spans="2:6" s="345" customFormat="1" ht="21.6" customHeight="1">
      <c r="B19" s="610"/>
      <c r="C19" s="357" t="s">
        <v>291</v>
      </c>
      <c r="D19" s="358" t="s">
        <v>292</v>
      </c>
      <c r="E19" s="359"/>
    </row>
    <row r="20" spans="2:6" s="345" customFormat="1" ht="21.6" customHeight="1" thickBot="1">
      <c r="B20" s="609"/>
      <c r="C20" s="371" t="s">
        <v>293</v>
      </c>
      <c r="D20" s="372" t="s">
        <v>294</v>
      </c>
      <c r="E20" s="359"/>
    </row>
    <row r="21" spans="2:6" s="345" customFormat="1" ht="11.25" customHeight="1">
      <c r="B21" s="373"/>
      <c r="C21" s="374"/>
      <c r="D21" s="375"/>
      <c r="E21" s="359"/>
    </row>
    <row r="22" spans="2:6" s="345" customFormat="1" ht="15" customHeight="1">
      <c r="B22" s="611" t="s">
        <v>295</v>
      </c>
      <c r="C22" s="612"/>
      <c r="D22" s="376" t="s">
        <v>296</v>
      </c>
      <c r="E22" s="377"/>
      <c r="F22" s="377"/>
    </row>
    <row r="23" spans="2:6" s="345" customFormat="1" ht="15" customHeight="1">
      <c r="B23" s="613"/>
      <c r="C23" s="614"/>
      <c r="D23" s="378" t="s">
        <v>297</v>
      </c>
      <c r="E23" s="375"/>
      <c r="F23" s="375"/>
    </row>
    <row r="24" spans="2:6" s="345" customFormat="1" ht="15" customHeight="1">
      <c r="B24" s="613"/>
      <c r="C24" s="614"/>
      <c r="D24" s="378" t="s">
        <v>298</v>
      </c>
      <c r="E24" s="375"/>
      <c r="F24" s="375"/>
    </row>
    <row r="25" spans="2:6" s="345" customFormat="1" ht="15" customHeight="1">
      <c r="B25" s="613"/>
      <c r="C25" s="614"/>
      <c r="D25" s="379" t="s">
        <v>299</v>
      </c>
      <c r="E25" s="375"/>
      <c r="F25" s="375"/>
    </row>
    <row r="26" spans="2:6" s="345" customFormat="1" ht="15" customHeight="1">
      <c r="B26" s="613"/>
      <c r="C26" s="614"/>
      <c r="D26" s="379" t="s">
        <v>300</v>
      </c>
      <c r="E26" s="377" t="s">
        <v>301</v>
      </c>
      <c r="F26" s="377"/>
    </row>
    <row r="27" spans="2:6" s="345" customFormat="1" ht="15" customHeight="1">
      <c r="B27" s="615"/>
      <c r="C27" s="616"/>
      <c r="D27" s="380" t="s">
        <v>302</v>
      </c>
      <c r="E27" s="377"/>
      <c r="F27" s="377"/>
    </row>
    <row r="28" spans="2:6" ht="10.5" customHeight="1"/>
    <row r="29" spans="2:6" ht="18.75" customHeight="1">
      <c r="B29" s="381" t="s">
        <v>303</v>
      </c>
    </row>
    <row r="30" spans="2:6" s="345" customFormat="1" ht="18" customHeight="1">
      <c r="B30" s="617" t="s">
        <v>304</v>
      </c>
      <c r="C30" s="618"/>
      <c r="D30" s="619"/>
    </row>
    <row r="31" spans="2:6" s="356" customFormat="1" ht="18" customHeight="1">
      <c r="B31" s="620" t="s">
        <v>305</v>
      </c>
      <c r="C31" s="621"/>
      <c r="D31" s="622"/>
    </row>
    <row r="32" spans="2:6" s="345" customFormat="1" ht="18" customHeight="1">
      <c r="B32" s="623" t="s">
        <v>306</v>
      </c>
      <c r="C32" s="624"/>
      <c r="D32" s="625"/>
    </row>
    <row r="33" spans="2:4" s="356" customFormat="1" ht="18" customHeight="1">
      <c r="B33" s="595" t="s">
        <v>307</v>
      </c>
      <c r="C33" s="596"/>
      <c r="D33" s="597"/>
    </row>
    <row r="34" spans="2:4" s="345" customFormat="1" ht="18" customHeight="1">
      <c r="B34" s="623" t="s">
        <v>308</v>
      </c>
      <c r="C34" s="624"/>
      <c r="D34" s="625"/>
    </row>
    <row r="35" spans="2:4" s="345" customFormat="1" ht="18" customHeight="1">
      <c r="B35" s="629" t="s">
        <v>309</v>
      </c>
      <c r="C35" s="630"/>
      <c r="D35" s="631"/>
    </row>
    <row r="36" spans="2:4" s="345" customFormat="1" ht="18" customHeight="1">
      <c r="B36" s="623" t="s">
        <v>310</v>
      </c>
      <c r="C36" s="624"/>
      <c r="D36" s="625"/>
    </row>
    <row r="37" spans="2:4" s="345" customFormat="1" ht="18" customHeight="1">
      <c r="B37" s="623" t="s">
        <v>311</v>
      </c>
      <c r="C37" s="624"/>
      <c r="D37" s="625"/>
    </row>
    <row r="38" spans="2:4" s="356" customFormat="1" ht="18" customHeight="1">
      <c r="B38" s="595" t="s">
        <v>312</v>
      </c>
      <c r="C38" s="596"/>
      <c r="D38" s="597"/>
    </row>
    <row r="39" spans="2:4" s="345" customFormat="1" ht="18" customHeight="1">
      <c r="B39" s="632" t="s">
        <v>313</v>
      </c>
      <c r="C39" s="633"/>
      <c r="D39" s="634"/>
    </row>
    <row r="40" spans="2:4" ht="7.9" customHeight="1">
      <c r="C40" s="382"/>
      <c r="D40" s="338"/>
    </row>
    <row r="41" spans="2:4" s="345" customFormat="1" ht="31.9" customHeight="1">
      <c r="B41" s="626" t="s">
        <v>314</v>
      </c>
      <c r="C41" s="627"/>
      <c r="D41" s="627"/>
    </row>
    <row r="42" spans="2:4" s="345" customFormat="1" ht="16.5" customHeight="1">
      <c r="B42" s="359" t="s">
        <v>315</v>
      </c>
      <c r="C42" s="383"/>
      <c r="D42" s="383"/>
    </row>
    <row r="43" spans="2:4" ht="7.15" customHeight="1">
      <c r="C43" s="628"/>
      <c r="D43" s="628"/>
    </row>
  </sheetData>
  <sheetProtection algorithmName="SHA-512" hashValue="JTSu7mX6spXIHg08ydHIAcStRrTG4Pxp3tpUhEPUTvwD+Z1L87OjYn2JZWyuJqOY5xPSaIqSUDyV0reotPWZWg==" saltValue="XCE9TG5oHXAaTn2cOdnuww==" spinCount="100000" sheet="1" objects="1" scenarios="1"/>
  <mergeCells count="20">
    <mergeCell ref="B41:D41"/>
    <mergeCell ref="C43:D43"/>
    <mergeCell ref="B34:D34"/>
    <mergeCell ref="B35:D35"/>
    <mergeCell ref="B36:D36"/>
    <mergeCell ref="B37:D37"/>
    <mergeCell ref="B38:D38"/>
    <mergeCell ref="B39:D39"/>
    <mergeCell ref="B33:D33"/>
    <mergeCell ref="B2:D2"/>
    <mergeCell ref="B5:B11"/>
    <mergeCell ref="C8:C9"/>
    <mergeCell ref="B12:B14"/>
    <mergeCell ref="C13:C14"/>
    <mergeCell ref="B15:B16"/>
    <mergeCell ref="B17:B20"/>
    <mergeCell ref="B22:C27"/>
    <mergeCell ref="B30:D30"/>
    <mergeCell ref="B31:D31"/>
    <mergeCell ref="B32:D32"/>
  </mergeCells>
  <phoneticPr fontId="7"/>
  <pageMargins left="0.7" right="0.7" top="0.75" bottom="0.75" header="0.3" footer="0.3"/>
  <pageSetup paperSize="9" scale="73" orientation="portrait" r:id="rId1"/>
  <colBreaks count="1" manualBreakCount="1">
    <brk id="4"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23FC-AE2A-48F2-9F47-8B62658309B1}">
  <dimension ref="B2:B7"/>
  <sheetViews>
    <sheetView workbookViewId="0">
      <selection activeCell="B2" sqref="B2:B7"/>
    </sheetView>
  </sheetViews>
  <sheetFormatPr defaultRowHeight="13.5"/>
  <sheetData>
    <row r="2" spans="2:2">
      <c r="B2" t="s">
        <v>219</v>
      </c>
    </row>
    <row r="3" spans="2:2">
      <c r="B3" t="s">
        <v>224</v>
      </c>
    </row>
    <row r="4" spans="2:2">
      <c r="B4" t="s">
        <v>220</v>
      </c>
    </row>
    <row r="5" spans="2:2">
      <c r="B5" t="s">
        <v>223</v>
      </c>
    </row>
    <row r="6" spans="2:2">
      <c r="B6" t="s">
        <v>221</v>
      </c>
    </row>
    <row r="7" spans="2:2">
      <c r="B7" t="s">
        <v>222</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助成金申請書</vt:lpstr>
      <vt:lpstr>申請団体調書</vt:lpstr>
      <vt:lpstr>活動実績</vt:lpstr>
      <vt:lpstr>収支予算書</vt:lpstr>
      <vt:lpstr>別紙　入場者数合計</vt:lpstr>
      <vt:lpstr>記入例（1会場の場合）</vt:lpstr>
      <vt:lpstr>記入例（複数会場）</vt:lpstr>
      <vt:lpstr>助成対象経費一覧</vt:lpstr>
      <vt:lpstr>Sheet1</vt:lpstr>
      <vt:lpstr>Sheet2</vt:lpstr>
      <vt:lpstr>活動実績!Print_Area</vt:lpstr>
      <vt:lpstr>収支予算書!Print_Area</vt:lpstr>
      <vt:lpstr>助成金申請書!Print_Area</vt:lpstr>
      <vt:lpstr>助成対象経費一覧!Print_Area</vt:lpstr>
      <vt:lpstr>申請団体調書!Print_Area</vt:lpstr>
      <vt:lpstr>'別紙　入場者数合計'!Print_Area</vt:lpstr>
      <vt:lpstr>その他複合的舞台芸術活動</vt:lpstr>
      <vt:lpstr>演劇</vt:lpstr>
      <vt:lpstr>音楽</vt:lpstr>
      <vt:lpstr>伝統芸能</vt:lpstr>
      <vt:lpstr>舞踊・舞踏</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田口実佐紀</cp:lastModifiedBy>
  <cp:lastPrinted>2026-04-17T09:36:50Z</cp:lastPrinted>
  <dcterms:created xsi:type="dcterms:W3CDTF">2013-02-03T12:40:07Z</dcterms:created>
  <dcterms:modified xsi:type="dcterms:W3CDTF">2026-04-30T07:35:54Z</dcterms:modified>
</cp:coreProperties>
</file>